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190" activeTab="1"/>
  </bookViews>
  <sheets>
    <sheet name="BCDKT" sheetId="1" r:id="rId1"/>
    <sheet name="KQKD" sheetId="2" r:id="rId2"/>
    <sheet name="LCTT" sheetId="3" r:id="rId3"/>
    <sheet name="TMBCn" sheetId="4" r:id="rId4"/>
  </sheets>
  <definedNames>
    <definedName name="_xlnm.Print_Titles" localSheetId="0">'BCDKT'!$6:$7</definedName>
    <definedName name="_xlnm.Print_Titles" localSheetId="2">'LCTT'!$7:$8</definedName>
  </definedNames>
  <calcPr fullCalcOnLoad="1"/>
</workbook>
</file>

<file path=xl/sharedStrings.xml><?xml version="1.0" encoding="utf-8"?>
<sst xmlns="http://schemas.openxmlformats.org/spreadsheetml/2006/main" count="488" uniqueCount="424">
  <si>
    <t>C«ng ty cæ phÇn kho¸ng s¶n b¾c k¹n</t>
  </si>
  <si>
    <t>B¸o c¸o tµi chÝnh hîp nhÊt</t>
  </si>
  <si>
    <t xml:space="preserve">                                           B¶ng c©n ®èi kÕ to¸n</t>
  </si>
  <si>
    <t xml:space="preserve">    §¬n vÞ tÝnh: VND</t>
  </si>
  <si>
    <t>Tµi s¶n</t>
  </si>
  <si>
    <t>M· sè</t>
  </si>
  <si>
    <t>ThuyÕt minh</t>
  </si>
  <si>
    <t>Sè cuèi kú</t>
  </si>
  <si>
    <t>Sè ®Çu n¨m</t>
  </si>
  <si>
    <t>Tài sản</t>
  </si>
  <si>
    <t xml:space="preserve"> A.Tµi s¶n ng¾n h¹n                                          </t>
  </si>
  <si>
    <t>100</t>
  </si>
  <si>
    <t>I. TiÒn và c¸c khoản tương đương tiền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</si>
  <si>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</si>
  <si>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</si>
  <si>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</si>
  <si>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</si>
  <si>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</si>
  <si>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</si>
  <si>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</si>
  <si>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</si>
  <si>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</si>
  <si>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</si>
  <si>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</si>
  <si>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</si>
  <si>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</si>
  <si>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</si>
  <si>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</si>
  <si>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</si>
  <si>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</si>
  <si>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</si>
  <si>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</si>
  <si>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</si>
  <si>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</si>
  <si>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</si>
  <si>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</si>
  <si>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</si>
  <si>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</si>
  <si>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</si>
  <si>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</si>
  <si>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</si>
  <si>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</si>
  <si>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</si>
  <si>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</si>
  <si>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</si>
  <si>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</si>
  <si>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</si>
  <si>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</si>
  <si>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V05</t>
  </si>
  <si>
    <t>4.Tµi s¶n ng¾n h¹n kh¸c</t>
  </si>
  <si>
    <t xml:space="preserve"> B. Tµi s¶n  dµi h¹n                                     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</si>
  <si>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</si>
  <si>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</si>
  <si>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</si>
  <si>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</si>
  <si>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</si>
  <si>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</si>
  <si>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</si>
  <si>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</si>
  <si>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5.Dù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</si>
  <si>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</si>
  <si>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</si>
  <si>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</si>
  <si>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</si>
  <si>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</si>
  <si>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</si>
  <si>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</si>
  <si>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</si>
  <si>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</si>
  <si>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</si>
  <si>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</si>
  <si>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</si>
  <si>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</si>
  <si>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</si>
  <si>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</si>
  <si>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</si>
  <si>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</si>
  <si>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</si>
  <si>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</si>
  <si>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</si>
  <si>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VI.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</si>
  <si>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</si>
  <si>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</si>
  <si>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</si>
  <si>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</si>
  <si>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</si>
  <si>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VI. Lîi thÕ th­¬ng m¹i</t>
  </si>
  <si>
    <t xml:space="preserve">Tæng céng tµi s¶n </t>
  </si>
  <si>
    <t>Nguån vèn</t>
  </si>
  <si>
    <t xml:space="preserve">A . Nî ph¶i tr¶ 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</si>
  <si>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</si>
  <si>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</si>
  <si>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</si>
  <si>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</si>
  <si>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</si>
  <si>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</si>
  <si>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</si>
  <si>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</si>
  <si>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</si>
  <si>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</si>
  <si>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</si>
  <si>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</si>
  <si>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</si>
  <si>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</si>
  <si>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</si>
  <si>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</si>
  <si>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</si>
  <si>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10. Dù phßng ph¶i tr¶ ng¾n h¹n</t>
  </si>
  <si>
    <t xml:space="preserve">  11. Quü khen th­ëng phóc lîi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</si>
  <si>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</si>
  <si>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</si>
  <si>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</si>
  <si>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</si>
  <si>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</si>
  <si>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</si>
  <si>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</si>
  <si>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</si>
  <si>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</si>
  <si>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</si>
  <si>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  8. Doanh thu ch­a thùc hiÖn</t>
  </si>
  <si>
    <t xml:space="preserve">   9. Quü ph¸t triÓn khoa häc vµ c«ng nghÖ</t>
  </si>
  <si>
    <t xml:space="preserve">B . vèn chñ së h÷u  </t>
  </si>
  <si>
    <t>400</t>
  </si>
  <si>
    <t xml:space="preserve">    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</si>
  <si>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</si>
  <si>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</si>
  <si>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</si>
  <si>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</si>
  <si>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</si>
  <si>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</si>
  <si>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</si>
  <si>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</si>
  <si>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</si>
  <si>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</si>
  <si>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</si>
  <si>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</si>
  <si>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sau thuÕ ch­a ph©n phèi</t>
  </si>
  <si>
    <t xml:space="preserve">  11. Nguån vèn ®Çu t­ XDCB</t>
  </si>
  <si>
    <t xml:space="preserve"> 12. Quü hç trî s¾p xÕp doanh nghiÖp</t>
  </si>
  <si>
    <t xml:space="preserve">  II. Nguån kinh phÝ, quü kh¸c</t>
  </si>
  <si>
    <t xml:space="preserve"> 1. Nguån kinh phÝ</t>
  </si>
  <si>
    <t xml:space="preserve"> 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</si>
  <si>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</si>
  <si>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</si>
  <si>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</si>
  <si>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</si>
  <si>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</si>
  <si>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 xml:space="preserve"> 2. VËt t­, hµng ho¸ nhËn gi÷ hé, nhËn gia c«ng</t>
  </si>
  <si>
    <t>02</t>
  </si>
  <si>
    <t xml:space="preserve"> 3. Hµng ho¸ nhËn b¸n hé, nhËn ký göi, ký c­îc</t>
  </si>
  <si>
    <t>03</t>
  </si>
  <si>
    <t>4. Nî khã ®ßi ®· xö lý</t>
  </si>
  <si>
    <t>04</t>
  </si>
  <si>
    <t xml:space="preserve"> 5. Ngo¹i tÖ c¸c lo¹i</t>
  </si>
  <si>
    <t>05</t>
  </si>
  <si>
    <t xml:space="preserve"> 6. Dù to¸n chi sù nghiÖp, dù ¸n</t>
  </si>
  <si>
    <t>06</t>
  </si>
  <si>
    <t xml:space="preserve">      Ng­êi lËp biÓu                                     KÕ to¸n tr­ëng</t>
  </si>
  <si>
    <t>Tæng gi¸m ®èc</t>
  </si>
  <si>
    <t xml:space="preserve">          TrÇn ThÞ YÕn                                    §inh Trung HiÕu</t>
  </si>
  <si>
    <t>Mai V¨n B¶n</t>
  </si>
  <si>
    <t xml:space="preserve">      C«ng ty cæ phÇn kho¸ng s¶n B¾c K¹n</t>
  </si>
  <si>
    <t>B¸o c¸o KÕt qu¶ ho¹t ®éng kinh doanh</t>
  </si>
  <si>
    <t>Quý I/ 2013</t>
  </si>
  <si>
    <t>PhÇn I - L·i, lç</t>
  </si>
  <si>
    <t>§¬n vÞ tÝnh : VND</t>
  </si>
  <si>
    <t>ChØ tiªu</t>
  </si>
  <si>
    <t>Quý I</t>
  </si>
  <si>
    <t>N¨m nay</t>
  </si>
  <si>
    <t>N¨m tr­íc</t>
  </si>
  <si>
    <t>1.Doanh thu b¸n hµng ho¸ vµ cung cÊp dÞch vô</t>
  </si>
  <si>
    <t>Trong ®ã : doanh thu hµng xuÊt khÈu</t>
  </si>
  <si>
    <t>2.C¸c kho¶n gi¶m trõ (02 = 04+05+06+07)</t>
  </si>
  <si>
    <t>+ ChiÕt khÊu th­¬ng m¹i</t>
  </si>
  <si>
    <t>+ Hµng b¸n bÞ tr¶ l¹i</t>
  </si>
  <si>
    <t>+ ThuÕ tiªu thô ®Æc biÖt</t>
  </si>
  <si>
    <t>+ ThuÕ xuÊt khÈu ph¶i nép</t>
  </si>
  <si>
    <t>07</t>
  </si>
  <si>
    <t>3. Doanh thu thuÇn vÒ b¸n hµng vµ cung cÊp dÞch vô (10 = 01 -  03)</t>
  </si>
  <si>
    <t>10</t>
  </si>
  <si>
    <t>4. Gi¸ vèn hµng b¸n</t>
  </si>
  <si>
    <t>11</t>
  </si>
  <si>
    <t>5. Lîi nhuËn gép vÒ b¸n hµng vµ cung cÊp dÞch vô (20 = 10 - 11)</t>
  </si>
  <si>
    <t>20</t>
  </si>
  <si>
    <t>6. Doanh thu ho¹t ®éng tµi chÝnh</t>
  </si>
  <si>
    <t>21</t>
  </si>
  <si>
    <t>7. Chi phÝ tµi chÝnh</t>
  </si>
  <si>
    <t>22</t>
  </si>
  <si>
    <t>Trong ®ã : L·i vay ph¶i tr¶</t>
  </si>
  <si>
    <t>23</t>
  </si>
  <si>
    <t>8. Chi phÝ b¸n hµng</t>
  </si>
  <si>
    <t>24</t>
  </si>
  <si>
    <t>9. Chi phÝ qu¶n lý doanh nghiÖp</t>
  </si>
  <si>
    <t>25</t>
  </si>
  <si>
    <t xml:space="preserve">10. Lîi nhuËn thuÇn tõ ho¹t ®éng kinh doanh </t>
  </si>
  <si>
    <t>30</t>
  </si>
  <si>
    <t xml:space="preserve"> {30 = 20+ (21 - 22) - (24 + 25)}</t>
  </si>
  <si>
    <t xml:space="preserve"> 11. Thu nhËp kh¸c</t>
  </si>
  <si>
    <t>31</t>
  </si>
  <si>
    <t>12. Chi phÝ kh¸c</t>
  </si>
  <si>
    <t>13. Lîi nhuËn kh¸c (40 = 31 - 32)</t>
  </si>
  <si>
    <t>40</t>
  </si>
  <si>
    <t>14. Tæng lîi nhuËn tr­íc thuÕ (50 = 30 + 40)</t>
  </si>
  <si>
    <t>50</t>
  </si>
  <si>
    <t>15. ThuÕ thu nhËp doanh nghiÖp ph¶i nép (10%)</t>
  </si>
  <si>
    <t>51</t>
  </si>
  <si>
    <t>17. Lîi nhuËn sau thuÕ (60 = 50 - 51)</t>
  </si>
  <si>
    <t>60</t>
  </si>
  <si>
    <t>18. l·i c¬ b¶n trªn cæ phiÕu (*)</t>
  </si>
  <si>
    <t>70</t>
  </si>
  <si>
    <t>Ng­êi lËp biÓu                                 KÕ to¸n tr­ëng</t>
  </si>
  <si>
    <t xml:space="preserve"> Tæng gi¸m ®èc</t>
  </si>
  <si>
    <t xml:space="preserve">  TrÇn ThÞ YÕn                                 §inh Trung HiÕu</t>
  </si>
  <si>
    <t>B¾c K¹n, ngµy       th¸ng       n¨m 2013</t>
  </si>
  <si>
    <t>Quý I/2013</t>
  </si>
  <si>
    <t xml:space="preserve">           B¾c K¹n, ngµy      th¸ng    n¨m 2013</t>
  </si>
  <si>
    <t xml:space="preserve">  C«ng ty cæ phÇn  kho¸ng s¶n b¾c K¹n </t>
  </si>
  <si>
    <t>ThuyÕt minh b¸o c¸o tµi chÝnh</t>
  </si>
  <si>
    <t>quý I/2013</t>
  </si>
  <si>
    <t xml:space="preserve"> I. §Æc ®iÓm ho¹t ®éng cña doanh nghiÖp:</t>
  </si>
  <si>
    <t xml:space="preserve"> 1. H×nh thøc së h÷u vèn: Vèn gãp cña c¸c cæ ®«ng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</si>
  <si>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</si>
  <si>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</si>
  <si>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</si>
  <si>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</si>
  <si>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</si>
  <si>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 xml:space="preserve"> 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</si>
  <si>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</si>
  <si>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</si>
  <si>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</si>
  <si>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 xml:space="preserve"> 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</si>
  <si>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</si>
  <si>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</si>
  <si>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</si>
  <si>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gåm:  Chi phÝ mua, chi phÝ khai th¸c, chi phÝ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</si>
  <si>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</si>
  <si>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</si>
  <si>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</si>
  <si>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</si>
  <si>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</si>
  <si>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(Th«ng t­ sè 203/2009/TT-BTC).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</si>
  <si>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</si>
  <si>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</si>
  <si>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</si>
  <si>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</si>
  <si>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</si>
  <si>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</si>
  <si>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§¬n vÞ tÝnh: VND</t>
  </si>
  <si>
    <t>1 - TiÒn vµ c¸c kho¶n t­¬ng ®­¬ng tiÒn</t>
  </si>
  <si>
    <t xml:space="preserve">  - TiÒn mÆt </t>
  </si>
  <si>
    <t xml:space="preserve">  - TiÒn göi ng©n hµng </t>
  </si>
  <si>
    <t xml:space="preserve">  - C¸c kho¶n t­¬ng ®­¬ng tiÒn</t>
  </si>
  <si>
    <t>Céng</t>
  </si>
  <si>
    <t>3 - C¸c kho¶n ph¶i thu ng¾n h¹n kh¸c</t>
  </si>
  <si>
    <t xml:space="preserve"> - Ph¶i thu phßng kinh doanh</t>
  </si>
  <si>
    <t xml:space="preserve"> - Má vµng T©n An</t>
  </si>
  <si>
    <t xml:space="preserve"> - Ph¶i thu C«ng ty liªn doanh kim lo¹i mµu ViÖt B¾c</t>
  </si>
  <si>
    <t>C«ng ty B¶o vÖ Thiªn Thµnh</t>
  </si>
  <si>
    <t xml:space="preserve"> - Ph¶i thu kh¸c</t>
  </si>
  <si>
    <t>4 -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</si>
  <si>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</si>
  <si>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</si>
  <si>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</si>
  <si>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</si>
  <si>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</si>
  <si>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</si>
  <si>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</si>
  <si>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</si>
  <si>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>5.1 - C¸c kho¶n thuÕ ph¶i thu</t>
  </si>
  <si>
    <t xml:space="preserve"> - ThuÕ GTGT cßn ®­îc khÊu trõ</t>
  </si>
  <si>
    <t>5.2 - Tµi s¶n ng¾n h¹n kh¸c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</si>
  <si>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</si>
  <si>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</si>
  <si>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</si>
  <si>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</si>
  <si>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</si>
  <si>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</si>
  <si>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</si>
  <si>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</si>
  <si>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</si>
  <si>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</si>
  <si>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</si>
  <si>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n¨m</t>
  </si>
  <si>
    <t xml:space="preserve"> -Mua trong kú</t>
  </si>
  <si>
    <t xml:space="preserve"> - §Çu t­ XDCB hoµn thµnh</t>
  </si>
  <si>
    <t xml:space="preserve"> - Gi¶m do ®iÒu chuyÓn</t>
  </si>
  <si>
    <t xml:space="preserve"> - Gi¶m do thanh lý </t>
  </si>
  <si>
    <t>Sè d­ cuèi kú</t>
  </si>
  <si>
    <t>Gi¸ trÞ hao mßn luü kÕ</t>
  </si>
  <si>
    <t>Sè d­ ®Çu n¨m</t>
  </si>
  <si>
    <t xml:space="preserve"> - KhÊu hao trong kú</t>
  </si>
  <si>
    <t xml:space="preserve"> - T¨ng do ®iÒu chuyÓn</t>
  </si>
  <si>
    <t xml:space="preserve"> - T¨ng kh¸c</t>
  </si>
  <si>
    <t xml:space="preserve"> - Gi¶m do thanh lý</t>
  </si>
  <si>
    <t>Sè d­ cuèÝ kú</t>
  </si>
  <si>
    <t>Gi¸ trÞ cßn l¹i ®Çu n¨m</t>
  </si>
  <si>
    <t>Gi¸ trÞ cßn l¹i cuèi kú</t>
  </si>
  <si>
    <t>* Nguyªn gi¸ tµi s¶n ®· khÊu hao hÕt nh­ng vÉn cßn sö dông lµ: 19.868.849.073 ®ång.</t>
  </si>
  <si>
    <t xml:space="preserve"> Nguyªn gi¸ tµi s¶n cè ®Þnh v« h×nh</t>
  </si>
  <si>
    <t>Chi phÝ sö dông ®Êt</t>
  </si>
  <si>
    <t>QuyÒn khai th¸c</t>
  </si>
  <si>
    <t>PhÇn mÒn m¸y tÝnh</t>
  </si>
  <si>
    <t xml:space="preserve"> - T¨ng trong kú</t>
  </si>
  <si>
    <t xml:space="preserve"> - Gi¶m trong kú</t>
  </si>
  <si>
    <t xml:space="preserve">  Sè d­ ®Çu n¨m</t>
  </si>
  <si>
    <t xml:space="preserve"> - KhÊu hao trong n¨m</t>
  </si>
  <si>
    <t xml:space="preserve"> - Sè d­ cuèÝ  kú</t>
  </si>
  <si>
    <t xml:space="preserve"> - Gi¸ trÞ cßn l¹i ®Çu n¨m</t>
  </si>
  <si>
    <t xml:space="preserve"> - Gi¸ trÞ cßn l¹i cuèi kú</t>
  </si>
  <si>
    <t>11. Chi phÝ x©y dùng c¬ b¶n dë dang</t>
  </si>
  <si>
    <t>§Çu n¨m</t>
  </si>
  <si>
    <t xml:space="preserve">  - Tæng chi phÝ x©y dùng c¬ b¶n dë dang</t>
  </si>
  <si>
    <t xml:space="preserve">Trong ®ã: </t>
  </si>
  <si>
    <t xml:space="preserve">  + Nhµ m¸y luyÖn ch×</t>
  </si>
  <si>
    <t xml:space="preserve"> + Söa ch÷a XN bét kÏm « xÝt</t>
  </si>
  <si>
    <t xml:space="preserve"> + X­ëng in phun mê</t>
  </si>
  <si>
    <t xml:space="preserve"> + Dù ¸n xö lý chÊt th¶i r¾n</t>
  </si>
  <si>
    <t xml:space="preserve"> + Chi phÝ lµm ®­êng, c«ng, s©n,  ®Ëp vµ tr¹m b¬m, ®Òn bï më réng XN tuyÓn kho¸ng</t>
  </si>
  <si>
    <t xml:space="preserve"> + Chi phÝ söa ch÷a lín XN tuyÓn kho¸ng</t>
  </si>
  <si>
    <t xml:space="preserve"> + Dù ¸n  Nhµ m¸y xi m¨ng Chî Míi</t>
  </si>
  <si>
    <t xml:space="preserve"> + §iÓm má Nµ Duång, Tñm Tã, Nµ Kh¾t</t>
  </si>
  <si>
    <t xml:space="preserve"> + Chi phÝ ®µo lß 313 vµ Boong ke 320, lß 326</t>
  </si>
  <si>
    <t xml:space="preserve"> + Dù ¸n má vµng P¸c L¹ng </t>
  </si>
  <si>
    <t xml:space="preserve"> + Më réng NMCBRQ </t>
  </si>
  <si>
    <t xml:space="preserve">  + C¶i t¹o V¨n phßng cò thµnh TTDV</t>
  </si>
  <si>
    <t xml:space="preserve"> Söa ch÷a v¨n phßng lµm viÖc C«ng ty</t>
  </si>
  <si>
    <t>HÇm r­îu+ §­êng+ Chuång tr¹i+ Cæng</t>
  </si>
  <si>
    <t xml:space="preserve"> + Dù ¸n Má ®ång B¶n me CHDN ND Lµo</t>
  </si>
  <si>
    <t>13.2 §Çu t­ vµo c«ng ty liªn doanh, liªn kÕt</t>
  </si>
  <si>
    <t xml:space="preserve"> - C«ng ty cæ phÇn ®Çu t­ th­¬ng m¹i vµ du lÞch B¾c Th¸i</t>
  </si>
  <si>
    <t xml:space="preserve"> Céng</t>
  </si>
  <si>
    <t>13.3 §Çu t­ dµi h¹n kh¸c</t>
  </si>
  <si>
    <t xml:space="preserve"> - Dù ¸n ®Çu t­ khai th¸c kho¸ng s¶n bªn Lµo</t>
  </si>
  <si>
    <t xml:space="preserve"> - Tæng C«ng ty cæ phÇn kho¸ng s¶n luyÖn kim B¾c K¹n</t>
  </si>
  <si>
    <t>18. C¸c kho¶n ph¶i tr¶, ph¶i nép kh¸c</t>
  </si>
  <si>
    <t xml:space="preserve">           Sè ®Çu n¨m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</si>
  <si>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</si>
  <si>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</si>
  <si>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</si>
  <si>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Ph¶i tr¶ ph¶i C«ng ty liªn doanh kim lo¹i ViÖt B¾c </t>
  </si>
  <si>
    <t xml:space="preserve"> TiÒn cæ tøc ph¶i tr¶</t>
  </si>
  <si>
    <t xml:space="preserve">  TiÒn ®Æt cäc dù ¸n má vµng P¸c L¹ng</t>
  </si>
  <si>
    <t xml:space="preserve"> C¸c kho¶n kh¸c</t>
  </si>
  <si>
    <t>Tæng</t>
  </si>
  <si>
    <t xml:space="preserve"> 22. Vèn chñ së h÷u</t>
  </si>
  <si>
    <t xml:space="preserve">Sè ®Çu n¨m </t>
  </si>
  <si>
    <t>T¨ng trong kú</t>
  </si>
  <si>
    <t>Gi¶m trong kú</t>
  </si>
  <si>
    <t>Tån cuèi kú</t>
  </si>
  <si>
    <t xml:space="preserve"> + Vèn ®Çu t­ cña chñ së h÷u</t>
  </si>
  <si>
    <t xml:space="preserve"> + ThÆng d­ vèn cæ phÇn</t>
  </si>
  <si>
    <t xml:space="preserve"> + Cæ phiÕu quü</t>
  </si>
  <si>
    <t xml:space="preserve"> + Quü ®Çu t­ ph¸t triÓn</t>
  </si>
  <si>
    <t xml:space="preserve"> + Quü dù phßng tµi chÝnh</t>
  </si>
  <si>
    <t xml:space="preserve"> + Lîi nhuËn ch­a ph©n phèi</t>
  </si>
  <si>
    <t>* Sè l­îng cæ phiÕu quü: 561 500 cæ phiÕu.</t>
  </si>
  <si>
    <t xml:space="preserve">Ng­êi lËp biÓu  </t>
  </si>
  <si>
    <t>KÕ to¸n tr­ëng</t>
  </si>
  <si>
    <t>TrÇn ThÞ YÕn</t>
  </si>
  <si>
    <t>§inh Trung HiÕu</t>
  </si>
  <si>
    <t>C«ng ty cæ phÇn kho¸ng s¶n B¾c K¹n</t>
  </si>
  <si>
    <t xml:space="preserve">B¸o c¸o l­u chuyÓn tiÒn tÖ </t>
  </si>
  <si>
    <t>(Theo ph­¬ng ph¸p gi¸n tiÕp)</t>
  </si>
  <si>
    <t xml:space="preserve">M· sè </t>
  </si>
  <si>
    <t xml:space="preserve">Luü kÕ tõ ®Çu n¨m ®Õn cuèi quý </t>
  </si>
  <si>
    <t>I. L­u chuyÓn tiÒn tÖ tõ ho¹t ®éng s¶n xuÊt kinh doanh</t>
  </si>
  <si>
    <t>1. Lîi nhuËn tr­íc thuÕ</t>
  </si>
  <si>
    <t xml:space="preserve">2. §iÒu chØnh cho c¸c kho¶n 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</si>
  <si>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</si>
  <si>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</si>
  <si>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</si>
  <si>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ho¹t ®éng ®Çu t­</t>
  </si>
  <si>
    <t xml:space="preserve"> - Chi phÝ l·i vay</t>
  </si>
  <si>
    <t>3. Lîi nhuËn tõ H§KD tr­íc thay ®æi vèn l­u ®éng</t>
  </si>
  <si>
    <t>08</t>
  </si>
  <si>
    <t xml:space="preserve"> - T¨ng, gi¶m c¸c kho¶n ph¶i thu</t>
  </si>
  <si>
    <t>09</t>
  </si>
  <si>
    <t xml:space="preserve"> - T¨ng, gi¶m hµng tån kho</t>
  </si>
  <si>
    <t xml:space="preserve"> - T¨ng, gi¶m c¸c kho¶n ph¶i tr¶ (kh«ng kÓ l·i vay ph¶i tr¶, thuÕ TNDN)</t>
  </si>
  <si>
    <t xml:space="preserve"> - T¨ng, gi¶m chi phÝ tr¶ tr­íc</t>
  </si>
  <si>
    <t>12</t>
  </si>
  <si>
    <t xml:space="preserve"> - TiÒn l·i vay ®· tr¶</t>
  </si>
  <si>
    <t>13</t>
  </si>
  <si>
    <t xml:space="preserve">  - ThuÕ thu nhËp doanh nghiÖp ®· nép</t>
  </si>
  <si>
    <t>14</t>
  </si>
  <si>
    <t xml:space="preserve"> - TiÒn thu kh¸c tõ c¸c ho¹t ®éng s¶n xuÊt kinh doanh</t>
  </si>
  <si>
    <t>15</t>
  </si>
  <si>
    <t xml:space="preserve"> - TiÒn chi kh¸c cho ho¹t ®éng kinh doanh</t>
  </si>
  <si>
    <t>16</t>
  </si>
  <si>
    <t>L­u chuyÓn tiÒn thuÇn tõ ho¹t ®éng kinh doanh</t>
  </si>
  <si>
    <t>II. L­u chuyÓn tõ ho¹t ®éng ®Çu t­</t>
  </si>
  <si>
    <t>1. TiÒn chi ®Ó mua s¾m, x©y dùng TSC§ vµ c¸c tµi s¶n kh¸c dµi h¹n</t>
  </si>
  <si>
    <t>2. TiÒn thu tõ thanh lý, nh­îng b¸n TSC§ vµ c¸c tµi s¶n dµi h¹n kh¸c</t>
  </si>
  <si>
    <t>3. TiÒn chi ®Çu t­ gãp vèn vµo ®¬n vÞ kh¸c</t>
  </si>
  <si>
    <t>4. TiÒn thu håi ®Çu t­ gãp vèn vµo ®¬n vÞ kh¸c</t>
  </si>
  <si>
    <t>26</t>
  </si>
  <si>
    <t>5. TiÒn thu l·i cho vay, cæ tøc vµ lîi nhuËn ®­îc chia</t>
  </si>
  <si>
    <t>27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</si>
  <si>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</si>
  <si>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</si>
  <si>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</si>
  <si>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</si>
  <si>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chñ SH</t>
  </si>
  <si>
    <t>2. TiÒn chi tr¶ gãp vèn cho c¸c chñ së h÷u, mua l¹i cæ phiÕu cña doanh nghiÖp ®· ph¸t hµnh</t>
  </si>
  <si>
    <t>3.TiÒn vay ng¾n h¹n, dµi h¹n nhËn ®­îc</t>
  </si>
  <si>
    <t>33</t>
  </si>
  <si>
    <t>4. TiÒn chi tr¶ nî gèc vay</t>
  </si>
  <si>
    <t>34</t>
  </si>
  <si>
    <t>5.Cæ tøc, lîi nhuËn ®· tr¶ cho chñ së h÷u</t>
  </si>
  <si>
    <t>36</t>
  </si>
  <si>
    <t>L­u chuyÓn tiÒn thuÇn tõ ho¹t ®éng tµi chÝnh</t>
  </si>
  <si>
    <t>L­u chuyÓn tiÒn thuÇn trong kú (50 = 20 + 30 + 40)</t>
  </si>
  <si>
    <t xml:space="preserve">TiÒn vµ c¸c kho¶n t­¬ng ®­¬ng tiÒn ®Çu kú         </t>
  </si>
  <si>
    <t>¶nh h­ëng cña thay ®æi tû gi¸ hèi ®o¸i quy ®æi ngo¹i tÖ</t>
  </si>
  <si>
    <t>61</t>
  </si>
  <si>
    <t>TiÒn vµ c¸c kho¶n t­¬ng ®­¬ng tiÒn cuèi kú                             (70=50 + 60)</t>
  </si>
  <si>
    <t xml:space="preserve">               Ng­êi lËp biÓu                        KÕ to¸n tr­ëng</t>
  </si>
  <si>
    <t xml:space="preserve">Tæng gi¸m ®èc </t>
  </si>
  <si>
    <t xml:space="preserve">               TrÇn ThÞ YÕn                       §inh Trung HiÕu </t>
  </si>
  <si>
    <t>B¾c K¹n, ngµy      th¸ng     n¨m 2013</t>
  </si>
  <si>
    <t>5. Nguyªn t¾c ghi nhËn c¸c kho¶n ®Çu t­ tµi chÝnh:</t>
  </si>
  <si>
    <t xml:space="preserve"> - T¨ng do   ® .chuyển</t>
  </si>
  <si>
    <t>Nhµ m¸y C«ng ty TNHH Ho¶ Thiªn</t>
  </si>
  <si>
    <t xml:space="preserve">                                                                                       B¾c K¹n, ngµy     th¸ng       n¨m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</si>
</sst>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  <numFmt numFmtId="165" formatCode="###\ ###\ ###\ ###\ ###\ ###"/>
    <numFmt numFmtId="166" formatCode="###\ ###\ ###\ ###\ ###"/>
    <numFmt numFmtId="167" formatCode="###\ ###\ ###\ ###"/>
    <numFmt numFmtId="168" formatCode="###,###,###,###,###"/>
    <numFmt numFmtId="169" formatCode="\ * #,##0\ \);\ * \(#,##0\);\ \(* &quot;-&quot;\ \);\ \(@\ \)"/>
  </numFmts>
  <fonts count="71">
    <font>
      <sz val="12"/>
      <name val="Times New Roman"/>
      <family val="0"/>
    </font>
    <font>
      <b/>
      <sz val="12"/>
      <color indexed="8"/>
      <name val=".VnTimeH"/>
      <family val="2"/>
    </font>
    <font>
      <sz val="14"/>
      <color indexed="8"/>
      <name val="MS Sans Serif"/>
      <family val="0"/>
    </font>
    <font>
      <b/>
      <sz val="12"/>
      <name val=".VnTimeH"/>
      <family val="2"/>
    </font>
    <font>
      <b/>
      <sz val="14"/>
      <color indexed="8"/>
      <name val=".VnArialH"/>
      <family val="2"/>
    </font>
    <font>
      <b/>
      <sz val="14"/>
      <color indexed="8"/>
      <name val=".VnTime"/>
      <family val="2"/>
    </font>
    <font>
      <i/>
      <sz val="12"/>
      <color indexed="8"/>
      <name val=".VnArial"/>
      <family val="2"/>
    </font>
    <font>
      <b/>
      <sz val="12"/>
      <color indexed="8"/>
      <name val=".VnTime"/>
      <family val="2"/>
    </font>
    <font>
      <sz val="12"/>
      <color indexed="8"/>
      <name val="Arial"/>
      <family val="2"/>
    </font>
    <font>
      <sz val="12"/>
      <color indexed="8"/>
      <name val=".VnArial"/>
      <family val="0"/>
    </font>
    <font>
      <b/>
      <sz val="12"/>
      <color indexed="8"/>
      <name val="Arial"/>
      <family val="2"/>
    </font>
    <font>
      <b/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4"/>
      <color indexed="8"/>
      <name val="MS Sans Serif"/>
      <family val="0"/>
    </font>
    <font>
      <i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sz val="8"/>
      <name val="Times New Roman"/>
      <family val="0"/>
    </font>
    <font>
      <b/>
      <sz val="14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Arial"/>
      <family val="2"/>
    </font>
    <font>
      <sz val="10"/>
      <name val=".VnTime"/>
      <family val="0"/>
    </font>
    <font>
      <i/>
      <sz val="12"/>
      <name val="Arial"/>
      <family val="2"/>
    </font>
    <font>
      <b/>
      <sz val="14"/>
      <name val=".VnTime"/>
      <family val="2"/>
    </font>
    <font>
      <sz val="14"/>
      <name val=".VnTime"/>
      <family val="0"/>
    </font>
    <font>
      <i/>
      <sz val="14"/>
      <name val=".VnTime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.VnTime"/>
      <family val="2"/>
    </font>
    <font>
      <b/>
      <sz val="10"/>
      <name val=".VnTime"/>
      <family val="2"/>
    </font>
    <font>
      <b/>
      <sz val="11"/>
      <name val="Arial"/>
      <family val="2"/>
    </font>
    <font>
      <b/>
      <sz val="11"/>
      <name val=".VnTime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24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8" fillId="0" borderId="11" xfId="42" applyNumberFormat="1" applyFont="1" applyBorder="1" applyAlignment="1">
      <alignment vertical="center" wrapText="1"/>
    </xf>
    <xf numFmtId="164" fontId="10" fillId="0" borderId="11" xfId="42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6" fontId="10" fillId="0" borderId="12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42" applyNumberFormat="1" applyFont="1" applyBorder="1" applyAlignment="1">
      <alignment vertical="center" wrapText="1"/>
    </xf>
    <xf numFmtId="166" fontId="8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41" fontId="8" fillId="0" borderId="12" xfId="0" applyNumberFormat="1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1" fontId="14" fillId="0" borderId="12" xfId="0" applyNumberFormat="1" applyFont="1" applyBorder="1" applyAlignment="1">
      <alignment vertical="center" wrapText="1"/>
    </xf>
    <xf numFmtId="166" fontId="15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5" fontId="16" fillId="0" borderId="12" xfId="0" applyNumberFormat="1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0" fillId="0" borderId="0" xfId="42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6" fontId="7" fillId="0" borderId="0" xfId="0" applyNumberFormat="1" applyFont="1" applyAlignment="1">
      <alignment horizontal="center" vertical="center" wrapText="1"/>
    </xf>
    <xf numFmtId="164" fontId="8" fillId="0" borderId="0" xfId="42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6" fontId="22" fillId="0" borderId="12" xfId="0" applyNumberFormat="1" applyFont="1" applyBorder="1" applyAlignment="1">
      <alignment horizontal="right" vertical="center" wrapText="1"/>
    </xf>
    <xf numFmtId="49" fontId="21" fillId="0" borderId="12" xfId="0" applyNumberFormat="1" applyFont="1" applyBorder="1" applyAlignment="1">
      <alignment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166" fontId="15" fillId="0" borderId="1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41" fontId="22" fillId="0" borderId="12" xfId="0" applyNumberFormat="1" applyFont="1" applyBorder="1" applyAlignment="1">
      <alignment horizontal="right" vertical="center" wrapText="1"/>
    </xf>
    <xf numFmtId="41" fontId="22" fillId="0" borderId="12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166" fontId="24" fillId="0" borderId="12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41" fontId="15" fillId="0" borderId="12" xfId="0" applyNumberFormat="1" applyFont="1" applyBorder="1" applyAlignment="1">
      <alignment horizontal="right" vertical="center" wrapText="1"/>
    </xf>
    <xf numFmtId="41" fontId="15" fillId="0" borderId="12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21" fillId="0" borderId="13" xfId="0" applyNumberFormat="1" applyFont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41" fontId="21" fillId="0" borderId="13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10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166" fontId="15" fillId="0" borderId="16" xfId="0" applyNumberFormat="1" applyFont="1" applyBorder="1" applyAlignment="1">
      <alignment horizontal="right" vertical="center" wrapText="1"/>
    </xf>
    <xf numFmtId="166" fontId="15" fillId="0" borderId="17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166" fontId="19" fillId="0" borderId="18" xfId="0" applyNumberFormat="1" applyFont="1" applyBorder="1" applyAlignment="1">
      <alignment horizontal="right" vertical="center" wrapText="1"/>
    </xf>
    <xf numFmtId="166" fontId="19" fillId="0" borderId="19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166" fontId="21" fillId="0" borderId="18" xfId="0" applyNumberFormat="1" applyFont="1" applyBorder="1" applyAlignment="1">
      <alignment horizontal="right" vertical="center" wrapText="1"/>
    </xf>
    <xf numFmtId="166" fontId="21" fillId="0" borderId="19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66" fontId="22" fillId="0" borderId="17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vertical="center" wrapText="1"/>
    </xf>
    <xf numFmtId="166" fontId="21" fillId="0" borderId="0" xfId="0" applyNumberFormat="1" applyFont="1" applyBorder="1" applyAlignment="1">
      <alignment horizontal="right" vertical="center" wrapText="1"/>
    </xf>
    <xf numFmtId="166" fontId="21" fillId="0" borderId="21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166" fontId="15" fillId="0" borderId="24" xfId="0" applyNumberFormat="1" applyFont="1" applyBorder="1" applyAlignment="1">
      <alignment horizontal="right" vertical="center" wrapText="1"/>
    </xf>
    <xf numFmtId="166" fontId="19" fillId="0" borderId="25" xfId="0" applyNumberFormat="1" applyFont="1" applyBorder="1" applyAlignment="1">
      <alignment vertical="center" wrapText="1"/>
    </xf>
    <xf numFmtId="166" fontId="19" fillId="0" borderId="26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66" fontId="28" fillId="0" borderId="12" xfId="0" applyNumberFormat="1" applyFont="1" applyBorder="1" applyAlignment="1">
      <alignment horizontal="right" vertical="center" wrapText="1"/>
    </xf>
    <xf numFmtId="166" fontId="28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66" fontId="29" fillId="0" borderId="12" xfId="0" applyNumberFormat="1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7" fontId="15" fillId="0" borderId="12" xfId="0" applyNumberFormat="1" applyFont="1" applyBorder="1" applyAlignment="1">
      <alignment vertical="center" wrapText="1"/>
    </xf>
    <xf numFmtId="167" fontId="15" fillId="0" borderId="12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 wrapText="1"/>
    </xf>
    <xf numFmtId="167" fontId="28" fillId="0" borderId="13" xfId="0" applyNumberFormat="1" applyFont="1" applyBorder="1" applyAlignment="1">
      <alignment vertical="center" wrapText="1"/>
    </xf>
    <xf numFmtId="167" fontId="28" fillId="0" borderId="0" xfId="0" applyNumberFormat="1" applyFont="1" applyBorder="1" applyAlignment="1">
      <alignment vertical="center" wrapText="1"/>
    </xf>
    <xf numFmtId="166" fontId="21" fillId="0" borderId="14" xfId="0" applyNumberFormat="1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7" fontId="28" fillId="0" borderId="11" xfId="0" applyNumberFormat="1" applyFont="1" applyBorder="1" applyAlignment="1">
      <alignment vertical="center" wrapText="1"/>
    </xf>
    <xf numFmtId="167" fontId="31" fillId="0" borderId="0" xfId="0" applyNumberFormat="1" applyFont="1" applyBorder="1" applyAlignment="1">
      <alignment vertical="center" wrapText="1"/>
    </xf>
    <xf numFmtId="166" fontId="19" fillId="0" borderId="0" xfId="0" applyNumberFormat="1" applyFont="1" applyBorder="1" applyAlignment="1">
      <alignment vertical="center" wrapText="1"/>
    </xf>
    <xf numFmtId="166" fontId="32" fillId="0" borderId="27" xfId="0" applyNumberFormat="1" applyFont="1" applyBorder="1" applyAlignment="1">
      <alignment vertical="center" wrapText="1"/>
    </xf>
    <xf numFmtId="166" fontId="28" fillId="0" borderId="0" xfId="0" applyNumberFormat="1" applyFont="1" applyBorder="1" applyAlignment="1">
      <alignment vertical="center" wrapText="1"/>
    </xf>
    <xf numFmtId="166" fontId="19" fillId="0" borderId="0" xfId="0" applyNumberFormat="1" applyFont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167" fontId="28" fillId="0" borderId="12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166" fontId="28" fillId="0" borderId="13" xfId="0" applyNumberFormat="1" applyFont="1" applyBorder="1" applyAlignment="1">
      <alignment vertical="center" wrapText="1"/>
    </xf>
    <xf numFmtId="166" fontId="28" fillId="0" borderId="13" xfId="0" applyNumberFormat="1" applyFont="1" applyFill="1" applyBorder="1" applyAlignment="1">
      <alignment vertical="center" wrapText="1"/>
    </xf>
    <xf numFmtId="166" fontId="19" fillId="0" borderId="0" xfId="0" applyNumberFormat="1" applyFont="1" applyBorder="1" applyAlignment="1">
      <alignment vertical="center" wrapText="1"/>
    </xf>
    <xf numFmtId="166" fontId="19" fillId="0" borderId="14" xfId="0" applyNumberFormat="1" applyFont="1" applyBorder="1" applyAlignment="1">
      <alignment vertical="center" wrapText="1"/>
    </xf>
    <xf numFmtId="166" fontId="21" fillId="0" borderId="28" xfId="0" applyNumberFormat="1" applyFont="1" applyBorder="1" applyAlignment="1">
      <alignment horizontal="center" vertical="center" wrapText="1"/>
    </xf>
    <xf numFmtId="166" fontId="32" fillId="0" borderId="16" xfId="0" applyNumberFormat="1" applyFont="1" applyBorder="1" applyAlignment="1">
      <alignment vertical="center" wrapText="1"/>
    </xf>
    <xf numFmtId="166" fontId="21" fillId="0" borderId="0" xfId="0" applyNumberFormat="1" applyFont="1" applyBorder="1" applyAlignment="1">
      <alignment vertical="center" wrapText="1"/>
    </xf>
    <xf numFmtId="166" fontId="29" fillId="0" borderId="16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vertical="center" wrapText="1"/>
    </xf>
    <xf numFmtId="166" fontId="29" fillId="0" borderId="17" xfId="0" applyNumberFormat="1" applyFont="1" applyBorder="1" applyAlignment="1">
      <alignment vertical="center" wrapText="1"/>
    </xf>
    <xf numFmtId="166" fontId="32" fillId="0" borderId="29" xfId="0" applyNumberFormat="1" applyFont="1" applyBorder="1" applyAlignment="1">
      <alignment vertical="center" wrapText="1"/>
    </xf>
    <xf numFmtId="166" fontId="29" fillId="0" borderId="11" xfId="0" applyNumberFormat="1" applyFont="1" applyBorder="1" applyAlignment="1">
      <alignment vertical="center" wrapText="1"/>
    </xf>
    <xf numFmtId="166" fontId="32" fillId="0" borderId="28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66" fontId="32" fillId="0" borderId="12" xfId="0" applyNumberFormat="1" applyFont="1" applyBorder="1" applyAlignment="1">
      <alignment vertical="center" wrapText="1"/>
    </xf>
    <xf numFmtId="166" fontId="32" fillId="0" borderId="16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left" vertical="center" wrapText="1"/>
    </xf>
    <xf numFmtId="166" fontId="32" fillId="0" borderId="13" xfId="0" applyNumberFormat="1" applyFont="1" applyBorder="1" applyAlignment="1">
      <alignment vertical="center" wrapText="1"/>
    </xf>
    <xf numFmtId="166" fontId="32" fillId="0" borderId="29" xfId="0" applyNumberFormat="1" applyFont="1" applyBorder="1" applyAlignment="1">
      <alignment horizontal="right" vertical="center" wrapText="1"/>
    </xf>
    <xf numFmtId="166" fontId="32" fillId="0" borderId="13" xfId="0" applyNumberFormat="1" applyFont="1" applyFill="1" applyBorder="1" applyAlignment="1">
      <alignment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6" fontId="22" fillId="0" borderId="16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166" fontId="15" fillId="0" borderId="0" xfId="0" applyNumberFormat="1" applyFont="1" applyBorder="1" applyAlignment="1">
      <alignment horizontal="right" vertical="center" wrapText="1"/>
    </xf>
    <xf numFmtId="166" fontId="15" fillId="0" borderId="16" xfId="0" applyNumberFormat="1" applyFont="1" applyBorder="1" applyAlignment="1">
      <alignment vertical="center" wrapText="1"/>
    </xf>
    <xf numFmtId="166" fontId="15" fillId="0" borderId="17" xfId="0" applyNumberFormat="1" applyFont="1" applyBorder="1" applyAlignment="1">
      <alignment vertical="center" wrapText="1"/>
    </xf>
    <xf numFmtId="166" fontId="19" fillId="0" borderId="29" xfId="0" applyNumberFormat="1" applyFont="1" applyBorder="1" applyAlignment="1">
      <alignment horizontal="right" vertical="center" wrapText="1"/>
    </xf>
    <xf numFmtId="166" fontId="19" fillId="0" borderId="23" xfId="0" applyNumberFormat="1" applyFont="1" applyBorder="1" applyAlignment="1">
      <alignment horizontal="right" vertical="center" wrapText="1"/>
    </xf>
    <xf numFmtId="0" fontId="19" fillId="0" borderId="21" xfId="0" applyFont="1" applyBorder="1" applyAlignment="1">
      <alignment horizontal="left" vertical="center" wrapText="1"/>
    </xf>
    <xf numFmtId="166" fontId="19" fillId="0" borderId="21" xfId="0" applyNumberFormat="1" applyFont="1" applyBorder="1" applyAlignment="1">
      <alignment horizontal="right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6" fontId="24" fillId="0" borderId="24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6" fontId="22" fillId="0" borderId="12" xfId="0" applyNumberFormat="1" applyFont="1" applyBorder="1" applyAlignment="1">
      <alignment vertical="center" wrapText="1"/>
    </xf>
    <xf numFmtId="166" fontId="15" fillId="0" borderId="30" xfId="0" applyNumberFormat="1" applyFont="1" applyBorder="1" applyAlignment="1">
      <alignment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166" fontId="22" fillId="0" borderId="13" xfId="0" applyNumberFormat="1" applyFont="1" applyFill="1" applyBorder="1" applyAlignment="1">
      <alignment vertical="center" wrapText="1"/>
    </xf>
    <xf numFmtId="166" fontId="22" fillId="0" borderId="13" xfId="0" applyNumberFormat="1" applyFont="1" applyBorder="1" applyAlignment="1">
      <alignment vertical="center" wrapText="1"/>
    </xf>
    <xf numFmtId="41" fontId="22" fillId="0" borderId="13" xfId="0" applyNumberFormat="1" applyFont="1" applyBorder="1" applyAlignment="1">
      <alignment vertical="center" wrapText="1"/>
    </xf>
    <xf numFmtId="166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168" fontId="3" fillId="0" borderId="0" xfId="0" applyNumberFormat="1" applyFont="1" applyAlignment="1">
      <alignment horizontal="left" vertical="center" wrapText="1"/>
    </xf>
    <xf numFmtId="167" fontId="0" fillId="0" borderId="0" xfId="0" applyNumberFormat="1" applyAlignment="1">
      <alignment horizontal="right" vertical="center" wrapText="1"/>
    </xf>
    <xf numFmtId="168" fontId="0" fillId="0" borderId="0" xfId="0" applyNumberFormat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8" fontId="33" fillId="0" borderId="11" xfId="0" applyNumberFormat="1" applyFont="1" applyBorder="1" applyAlignment="1">
      <alignment vertical="center" wrapText="1"/>
    </xf>
    <xf numFmtId="167" fontId="25" fillId="0" borderId="11" xfId="0" applyNumberFormat="1" applyFont="1" applyBorder="1" applyAlignment="1">
      <alignment vertical="center" wrapText="1"/>
    </xf>
    <xf numFmtId="168" fontId="33" fillId="0" borderId="12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vertical="center" wrapText="1"/>
    </xf>
    <xf numFmtId="168" fontId="30" fillId="0" borderId="12" xfId="0" applyNumberFormat="1" applyFont="1" applyBorder="1" applyAlignment="1">
      <alignment vertical="center" wrapText="1"/>
    </xf>
    <xf numFmtId="167" fontId="19" fillId="0" borderId="12" xfId="0" applyNumberFormat="1" applyFont="1" applyBorder="1" applyAlignment="1">
      <alignment vertical="center" wrapText="1"/>
    </xf>
    <xf numFmtId="167" fontId="0" fillId="0" borderId="12" xfId="0" applyNumberFormat="1" applyBorder="1" applyAlignment="1">
      <alignment vertical="center" wrapText="1"/>
    </xf>
    <xf numFmtId="169" fontId="15" fillId="0" borderId="12" xfId="0" applyNumberFormat="1" applyFont="1" applyBorder="1" applyAlignment="1">
      <alignment horizontal="right" vertical="center" wrapText="1"/>
    </xf>
    <xf numFmtId="167" fontId="22" fillId="0" borderId="12" xfId="0" applyNumberFormat="1" applyFont="1" applyBorder="1" applyAlignment="1">
      <alignment horizontal="right" vertical="center" wrapText="1"/>
    </xf>
    <xf numFmtId="168" fontId="19" fillId="0" borderId="12" xfId="0" applyNumberFormat="1" applyFont="1" applyBorder="1" applyAlignment="1">
      <alignment horizontal="center" vertical="center" wrapText="1"/>
    </xf>
    <xf numFmtId="169" fontId="22" fillId="0" borderId="12" xfId="0" applyNumberFormat="1" applyFont="1" applyBorder="1" applyAlignment="1">
      <alignment horizontal="right" vertical="center" wrapText="1"/>
    </xf>
    <xf numFmtId="167" fontId="25" fillId="0" borderId="12" xfId="0" applyNumberFormat="1" applyFont="1" applyBorder="1" applyAlignment="1">
      <alignment vertical="center" wrapText="1"/>
    </xf>
    <xf numFmtId="167" fontId="0" fillId="0" borderId="12" xfId="0" applyNumberFormat="1" applyBorder="1" applyAlignment="1">
      <alignment horizontal="right" vertical="center" wrapText="1"/>
    </xf>
    <xf numFmtId="167" fontId="26" fillId="0" borderId="12" xfId="0" applyNumberFormat="1" applyFont="1" applyBorder="1" applyAlignment="1">
      <alignment vertical="center" wrapText="1"/>
    </xf>
    <xf numFmtId="168" fontId="33" fillId="0" borderId="13" xfId="0" applyNumberFormat="1" applyFont="1" applyBorder="1" applyAlignment="1">
      <alignment vertical="center" wrapText="1"/>
    </xf>
    <xf numFmtId="167" fontId="22" fillId="0" borderId="13" xfId="0" applyNumberFormat="1" applyFont="1" applyBorder="1" applyAlignment="1">
      <alignment horizontal="right" vertical="center" wrapText="1"/>
    </xf>
    <xf numFmtId="168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167" fontId="21" fillId="0" borderId="0" xfId="0" applyNumberFormat="1" applyFont="1" applyAlignment="1">
      <alignment vertical="center" wrapText="1"/>
    </xf>
    <xf numFmtId="167" fontId="21" fillId="0" borderId="0" xfId="0" applyNumberFormat="1" applyFont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67" fontId="0" fillId="0" borderId="0" xfId="0" applyNumberFormat="1" applyAlignment="1">
      <alignment vertical="center" wrapText="1"/>
    </xf>
    <xf numFmtId="41" fontId="21" fillId="0" borderId="12" xfId="0" applyNumberFormat="1" applyFont="1" applyBorder="1" applyAlignment="1">
      <alignment vertical="center" wrapText="1"/>
    </xf>
    <xf numFmtId="169" fontId="34" fillId="0" borderId="12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166" fontId="32" fillId="0" borderId="12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6" fontId="10" fillId="0" borderId="11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vertical="center" wrapText="1"/>
    </xf>
    <xf numFmtId="166" fontId="15" fillId="0" borderId="0" xfId="0" applyNumberFormat="1" applyFont="1" applyAlignment="1">
      <alignment vertical="center" wrapText="1"/>
    </xf>
    <xf numFmtId="166" fontId="35" fillId="0" borderId="12" xfId="0" applyNumberFormat="1" applyFont="1" applyBorder="1" applyAlignment="1">
      <alignment vertical="center" wrapText="1"/>
    </xf>
    <xf numFmtId="166" fontId="32" fillId="0" borderId="11" xfId="0" applyNumberFormat="1" applyFont="1" applyBorder="1" applyAlignment="1">
      <alignment vertical="center" wrapText="1"/>
    </xf>
    <xf numFmtId="166" fontId="21" fillId="0" borderId="31" xfId="0" applyNumberFormat="1" applyFont="1" applyBorder="1" applyAlignment="1">
      <alignment vertical="center" wrapText="1"/>
    </xf>
    <xf numFmtId="166" fontId="19" fillId="0" borderId="32" xfId="0" applyNumberFormat="1" applyFont="1" applyBorder="1" applyAlignment="1">
      <alignment horizontal="right" vertical="center" wrapText="1"/>
    </xf>
    <xf numFmtId="166" fontId="19" fillId="0" borderId="20" xfId="0" applyNumberFormat="1" applyFont="1" applyBorder="1" applyAlignment="1">
      <alignment horizontal="right" vertical="center" wrapText="1"/>
    </xf>
    <xf numFmtId="166" fontId="15" fillId="0" borderId="28" xfId="0" applyNumberFormat="1" applyFont="1" applyBorder="1" applyAlignment="1">
      <alignment horizontal="right" vertical="center" wrapText="1"/>
    </xf>
    <xf numFmtId="166" fontId="15" fillId="0" borderId="26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" fontId="20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8" fontId="21" fillId="0" borderId="0" xfId="0" applyNumberFormat="1" applyFont="1" applyAlignment="1">
      <alignment horizontal="left" vertical="center" wrapText="1"/>
    </xf>
    <xf numFmtId="167" fontId="21" fillId="0" borderId="0" xfId="0" applyNumberFormat="1" applyFont="1" applyAlignment="1">
      <alignment horizontal="center" vertical="center" wrapText="1"/>
    </xf>
    <xf numFmtId="168" fontId="20" fillId="0" borderId="21" xfId="0" applyNumberFormat="1" applyFont="1" applyBorder="1" applyAlignment="1">
      <alignment horizontal="right" vertical="center" wrapText="1"/>
    </xf>
    <xf numFmtId="168" fontId="21" fillId="0" borderId="0" xfId="0" applyNumberFormat="1" applyFont="1" applyAlignment="1">
      <alignment horizontal="center" vertical="center" wrapText="1"/>
    </xf>
    <xf numFmtId="41" fontId="27" fillId="0" borderId="14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34" xfId="0" applyNumberFormat="1" applyFont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left" vertical="center" wrapText="1"/>
    </xf>
    <xf numFmtId="168" fontId="18" fillId="0" borderId="0" xfId="0" applyNumberFormat="1" applyFont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166" fontId="15" fillId="0" borderId="38" xfId="0" applyNumberFormat="1" applyFont="1" applyBorder="1" applyAlignment="1">
      <alignment horizontal="right" vertical="center" wrapText="1"/>
    </xf>
    <xf numFmtId="166" fontId="15" fillId="0" borderId="15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center" wrapText="1"/>
    </xf>
    <xf numFmtId="166" fontId="15" fillId="0" borderId="16" xfId="0" applyNumberFormat="1" applyFont="1" applyBorder="1" applyAlignment="1">
      <alignment horizontal="right" vertical="center" wrapText="1"/>
    </xf>
    <xf numFmtId="166" fontId="15" fillId="0" borderId="17" xfId="0" applyNumberFormat="1" applyFont="1" applyBorder="1" applyAlignment="1">
      <alignment horizontal="right" vertical="center" wrapText="1"/>
    </xf>
    <xf numFmtId="0" fontId="21" fillId="0" borderId="30" xfId="0" applyFont="1" applyBorder="1" applyAlignment="1">
      <alignment horizontal="center" vertical="center" wrapText="1"/>
    </xf>
    <xf numFmtId="166" fontId="22" fillId="0" borderId="29" xfId="0" applyNumberFormat="1" applyFont="1" applyFill="1" applyBorder="1" applyAlignment="1">
      <alignment horizontal="right" vertical="center" wrapText="1"/>
    </xf>
    <xf numFmtId="166" fontId="22" fillId="0" borderId="23" xfId="0" applyNumberFormat="1" applyFont="1" applyFill="1" applyBorder="1" applyAlignment="1">
      <alignment horizontal="right" vertical="center" wrapText="1"/>
    </xf>
    <xf numFmtId="166" fontId="22" fillId="0" borderId="29" xfId="0" applyNumberFormat="1" applyFont="1" applyBorder="1" applyAlignment="1">
      <alignment horizontal="right" vertical="center" wrapText="1"/>
    </xf>
    <xf numFmtId="166" fontId="22" fillId="0" borderId="2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6" fontId="22" fillId="0" borderId="32" xfId="0" applyNumberFormat="1" applyFont="1" applyBorder="1" applyAlignment="1">
      <alignment horizontal="right" vertical="center" wrapText="1"/>
    </xf>
    <xf numFmtId="166" fontId="22" fillId="0" borderId="20" xfId="0" applyNumberFormat="1" applyFont="1" applyBorder="1" applyAlignment="1">
      <alignment horizontal="right" vertical="center" wrapText="1"/>
    </xf>
    <xf numFmtId="166" fontId="15" fillId="0" borderId="32" xfId="0" applyNumberFormat="1" applyFont="1" applyBorder="1" applyAlignment="1">
      <alignment horizontal="right" vertical="center" wrapText="1"/>
    </xf>
    <xf numFmtId="166" fontId="15" fillId="0" borderId="20" xfId="0" applyNumberFormat="1" applyFont="1" applyBorder="1" applyAlignment="1">
      <alignment horizontal="right" vertical="center" wrapText="1"/>
    </xf>
    <xf numFmtId="166" fontId="15" fillId="0" borderId="12" xfId="0" applyNumberFormat="1" applyFont="1" applyBorder="1" applyAlignment="1">
      <alignment horizontal="right" vertical="center" wrapText="1"/>
    </xf>
    <xf numFmtId="166" fontId="15" fillId="0" borderId="30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6" fontId="22" fillId="33" borderId="17" xfId="0" applyNumberFormat="1" applyFont="1" applyFill="1" applyBorder="1" applyAlignment="1">
      <alignment horizontal="right" vertical="center" wrapText="1"/>
    </xf>
    <xf numFmtId="166" fontId="22" fillId="33" borderId="12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166" fontId="22" fillId="33" borderId="32" xfId="0" applyNumberFormat="1" applyFont="1" applyFill="1" applyBorder="1" applyAlignment="1">
      <alignment horizontal="right" vertical="center" wrapText="1"/>
    </xf>
    <xf numFmtId="166" fontId="22" fillId="33" borderId="20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66" fontId="15" fillId="33" borderId="16" xfId="0" applyNumberFormat="1" applyFont="1" applyFill="1" applyBorder="1" applyAlignment="1">
      <alignment horizontal="right" vertical="center" wrapText="1"/>
    </xf>
    <xf numFmtId="166" fontId="15" fillId="33" borderId="17" xfId="0" applyNumberFormat="1" applyFont="1" applyFill="1" applyBorder="1" applyAlignment="1">
      <alignment horizontal="righ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66" fontId="21" fillId="0" borderId="25" xfId="0" applyNumberFormat="1" applyFont="1" applyBorder="1" applyAlignment="1">
      <alignment horizontal="right" vertical="center" wrapText="1"/>
    </xf>
    <xf numFmtId="166" fontId="21" fillId="0" borderId="26" xfId="0" applyNumberFormat="1" applyFont="1" applyBorder="1" applyAlignment="1">
      <alignment horizontal="righ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166" fontId="32" fillId="0" borderId="22" xfId="0" applyNumberFormat="1" applyFont="1" applyBorder="1" applyAlignment="1">
      <alignment horizontal="right" vertical="center" wrapText="1"/>
    </xf>
    <xf numFmtId="166" fontId="32" fillId="0" borderId="17" xfId="0" applyNumberFormat="1" applyFont="1" applyBorder="1" applyAlignment="1">
      <alignment horizontal="right" vertical="center" wrapText="1"/>
    </xf>
    <xf numFmtId="166" fontId="29" fillId="0" borderId="22" xfId="0" applyNumberFormat="1" applyFont="1" applyBorder="1" applyAlignment="1">
      <alignment horizontal="right" vertical="center" wrapText="1"/>
    </xf>
    <xf numFmtId="166" fontId="29" fillId="0" borderId="17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167" fontId="32" fillId="0" borderId="40" xfId="0" applyNumberFormat="1" applyFont="1" applyBorder="1" applyAlignment="1">
      <alignment horizontal="right" vertical="center" wrapText="1"/>
    </xf>
    <xf numFmtId="167" fontId="32" fillId="0" borderId="23" xfId="0" applyNumberFormat="1" applyFont="1" applyBorder="1" applyAlignment="1">
      <alignment horizontal="righ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166" fontId="32" fillId="0" borderId="25" xfId="0" applyNumberFormat="1" applyFont="1" applyBorder="1" applyAlignment="1">
      <alignment horizontal="right" vertical="center" wrapText="1"/>
    </xf>
    <xf numFmtId="166" fontId="32" fillId="0" borderId="26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66" fontId="32" fillId="0" borderId="12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left" vertical="center" wrapText="1"/>
    </xf>
    <xf numFmtId="166" fontId="32" fillId="0" borderId="23" xfId="0" applyNumberFormat="1" applyFont="1" applyBorder="1" applyAlignment="1">
      <alignment horizontal="right" vertical="center" wrapText="1"/>
    </xf>
    <xf numFmtId="166" fontId="32" fillId="0" borderId="13" xfId="0" applyNumberFormat="1" applyFont="1" applyBorder="1" applyAlignment="1">
      <alignment horizontal="right" vertical="center" wrapText="1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26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66" fontId="22" fillId="0" borderId="16" xfId="0" applyNumberFormat="1" applyFont="1" applyFill="1" applyBorder="1" applyAlignment="1">
      <alignment horizontal="right" vertical="center" wrapText="1"/>
    </xf>
    <xf numFmtId="166" fontId="22" fillId="0" borderId="17" xfId="0" applyNumberFormat="1" applyFont="1" applyFill="1" applyBorder="1" applyAlignment="1">
      <alignment horizontal="right" vertical="center" wrapText="1"/>
    </xf>
    <xf numFmtId="166" fontId="22" fillId="0" borderId="16" xfId="0" applyNumberFormat="1" applyFont="1" applyBorder="1" applyAlignment="1">
      <alignment horizontal="right" vertical="center" wrapText="1"/>
    </xf>
    <xf numFmtId="166" fontId="22" fillId="0" borderId="17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166" fontId="19" fillId="0" borderId="30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left" vertical="center" wrapText="1"/>
    </xf>
    <xf numFmtId="166" fontId="22" fillId="0" borderId="12" xfId="0" applyNumberFormat="1" applyFont="1" applyBorder="1" applyAlignment="1">
      <alignment horizontal="right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166" fontId="24" fillId="0" borderId="12" xfId="0" applyNumberFormat="1" applyFont="1" applyBorder="1" applyAlignment="1">
      <alignment horizontal="right" vertical="center" wrapText="1"/>
    </xf>
    <xf numFmtId="166" fontId="21" fillId="0" borderId="40" xfId="0" applyNumberFormat="1" applyFont="1" applyBorder="1" applyAlignment="1">
      <alignment horizontal="left" vertical="center" wrapText="1"/>
    </xf>
    <xf numFmtId="166" fontId="21" fillId="0" borderId="23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41" fontId="15" fillId="0" borderId="16" xfId="0" applyNumberFormat="1" applyFont="1" applyBorder="1" applyAlignment="1">
      <alignment horizontal="center" vertical="center" wrapText="1"/>
    </xf>
    <xf numFmtId="41" fontId="15" fillId="0" borderId="17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166" fontId="21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296227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48482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48482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409575</xdr:colOff>
      <xdr:row>137</xdr:row>
      <xdr:rowOff>0</xdr:rowOff>
    </xdr:from>
    <xdr:to>
      <xdr:col>3</xdr:col>
      <xdr:colOff>409575</xdr:colOff>
      <xdr:row>137</xdr:row>
      <xdr:rowOff>0</xdr:rowOff>
    </xdr:to>
    <xdr:sp>
      <xdr:nvSpPr>
        <xdr:cNvPr id="4" name="Line 4"/>
        <xdr:cNvSpPr>
          <a:spLocks/>
        </xdr:cNvSpPr>
      </xdr:nvSpPr>
      <xdr:spPr>
        <a:xfrm>
          <a:off x="3371850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296227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48482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45262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" name="Line 8"/>
        <xdr:cNvSpPr>
          <a:spLocks/>
        </xdr:cNvSpPr>
      </xdr:nvSpPr>
      <xdr:spPr>
        <a:xfrm>
          <a:off x="48482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1200150</xdr:colOff>
      <xdr:row>137</xdr:row>
      <xdr:rowOff>0</xdr:rowOff>
    </xdr:from>
    <xdr:to>
      <xdr:col>4</xdr:col>
      <xdr:colOff>1200150</xdr:colOff>
      <xdr:row>137</xdr:row>
      <xdr:rowOff>0</xdr:rowOff>
    </xdr:to>
    <xdr:sp>
      <xdr:nvSpPr>
        <xdr:cNvPr id="9" name="Line 9"/>
        <xdr:cNvSpPr>
          <a:spLocks/>
        </xdr:cNvSpPr>
      </xdr:nvSpPr>
      <xdr:spPr>
        <a:xfrm>
          <a:off x="48482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sp>
      <xdr:nvSpPr>
        <xdr:cNvPr id="10" name="Line 10"/>
        <xdr:cNvSpPr>
          <a:spLocks/>
        </xdr:cNvSpPr>
      </xdr:nvSpPr>
      <xdr:spPr>
        <a:xfrm>
          <a:off x="55721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452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12" name="Line 12"/>
        <xdr:cNvSpPr>
          <a:spLocks/>
        </xdr:cNvSpPr>
      </xdr:nvSpPr>
      <xdr:spPr>
        <a:xfrm>
          <a:off x="4848225" y="45262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88</xdr:row>
      <xdr:rowOff>0</xdr:rowOff>
    </xdr:from>
    <xdr:to>
      <xdr:col>4</xdr:col>
      <xdr:colOff>447675</xdr:colOff>
      <xdr:row>92</xdr:row>
      <xdr:rowOff>238125</xdr:rowOff>
    </xdr:to>
    <xdr:sp>
      <xdr:nvSpPr>
        <xdr:cNvPr id="13" name="Line 13"/>
        <xdr:cNvSpPr>
          <a:spLocks/>
        </xdr:cNvSpPr>
      </xdr:nvSpPr>
      <xdr:spPr>
        <a:xfrm>
          <a:off x="4095750" y="308610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94</xdr:row>
      <xdr:rowOff>9525</xdr:rowOff>
    </xdr:from>
    <xdr:to>
      <xdr:col>4</xdr:col>
      <xdr:colOff>333375</xdr:colOff>
      <xdr:row>99</xdr:row>
      <xdr:rowOff>0</xdr:rowOff>
    </xdr:to>
    <xdr:sp>
      <xdr:nvSpPr>
        <xdr:cNvPr id="14" name="Line 14"/>
        <xdr:cNvSpPr>
          <a:spLocks/>
        </xdr:cNvSpPr>
      </xdr:nvSpPr>
      <xdr:spPr>
        <a:xfrm>
          <a:off x="3981450" y="327374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pane xSplit="3" ySplit="7" topLeftCell="D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9" sqref="A9"/>
    </sheetView>
  </sheetViews>
  <sheetFormatPr defaultColWidth="9.00390625" defaultRowHeight="18.75" customHeight="1"/>
  <cols>
    <col min="1" max="1" width="39.50390625" style="2" customWidth="1"/>
    <col min="2" max="2" width="6.875" style="2" customWidth="1"/>
    <col min="3" max="3" width="7.00390625" style="2" bestFit="1" customWidth="1"/>
    <col min="4" max="4" width="18.875" style="50" customWidth="1"/>
    <col min="5" max="5" width="16.875" style="50" customWidth="1"/>
    <col min="6" max="6" width="17.875" style="2" customWidth="1"/>
    <col min="7" max="16384" width="9.00390625" style="2" customWidth="1"/>
  </cols>
  <sheetData>
    <row r="1" spans="1:5" ht="21.75" customHeight="1">
      <c r="A1" s="249" t="s">
        <v>0</v>
      </c>
      <c r="B1" s="249"/>
      <c r="C1" s="249"/>
      <c r="D1" s="249"/>
      <c r="E1" s="249"/>
    </row>
    <row r="2" spans="1:5" ht="21.75" customHeight="1">
      <c r="A2" s="250" t="s">
        <v>1</v>
      </c>
      <c r="B2" s="250"/>
      <c r="C2" s="1"/>
      <c r="D2" s="1"/>
      <c r="E2" s="1"/>
    </row>
    <row r="3" spans="1:5" ht="21.75" customHeight="1">
      <c r="A3" s="251" t="s">
        <v>2</v>
      </c>
      <c r="B3" s="251"/>
      <c r="C3" s="251"/>
      <c r="D3" s="251"/>
      <c r="E3" s="251"/>
    </row>
    <row r="4" spans="1:5" ht="21.75" customHeight="1">
      <c r="A4" s="252" t="s">
        <v>214</v>
      </c>
      <c r="B4" s="252"/>
      <c r="C4" s="252"/>
      <c r="D4" s="252"/>
      <c r="E4" s="252"/>
    </row>
    <row r="5" spans="1:5" ht="21.75" customHeight="1">
      <c r="A5" s="248"/>
      <c r="B5" s="3"/>
      <c r="C5" s="254" t="s">
        <v>3</v>
      </c>
      <c r="D5" s="254"/>
      <c r="E5" s="254"/>
    </row>
    <row r="6" spans="1:5" ht="36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</row>
    <row r="7" spans="1:5" ht="18.75" customHeight="1">
      <c r="A7" s="6">
        <v>1</v>
      </c>
      <c r="B7" s="7">
        <v>2</v>
      </c>
      <c r="C7" s="8">
        <v>3</v>
      </c>
      <c r="D7" s="9"/>
      <c r="E7" s="9">
        <v>5</v>
      </c>
    </row>
    <row r="8" spans="1:5" ht="18.75" customHeight="1">
      <c r="A8" s="10" t="s">
        <v>9</v>
      </c>
      <c r="B8" s="11"/>
      <c r="C8" s="12"/>
      <c r="D8" s="13"/>
      <c r="E8" s="14"/>
    </row>
    <row r="9" spans="1:6" s="20" customFormat="1" ht="19.5" customHeight="1">
      <c r="A9" s="15" t="s">
        <v>10</v>
      </c>
      <c r="B9" s="16" t="s">
        <v>11</v>
      </c>
      <c r="C9" s="17"/>
      <c r="D9" s="18">
        <v>43666340383</v>
      </c>
      <c r="E9" s="18">
        <v>50782510162</v>
      </c>
      <c r="F9" s="19"/>
    </row>
    <row r="10" spans="1:6" s="20" customFormat="1" ht="18.75" customHeight="1">
      <c r="A10" s="21" t="s">
        <v>12</v>
      </c>
      <c r="B10" s="16" t="s">
        <v>13</v>
      </c>
      <c r="C10" s="17"/>
      <c r="D10" s="18">
        <v>2630144413</v>
      </c>
      <c r="E10" s="18">
        <v>758752635</v>
      </c>
      <c r="F10" s="19"/>
    </row>
    <row r="11" spans="1:6" ht="18.75" customHeight="1">
      <c r="A11" s="22" t="s">
        <v>14</v>
      </c>
      <c r="B11" s="23" t="s">
        <v>15</v>
      </c>
      <c r="C11" s="24" t="s">
        <v>16</v>
      </c>
      <c r="D11" s="26">
        <v>2630144413</v>
      </c>
      <c r="E11" s="26">
        <v>758752635</v>
      </c>
      <c r="F11" s="19"/>
    </row>
    <row r="12" spans="1:6" ht="18.75" customHeight="1">
      <c r="A12" s="27" t="s">
        <v>17</v>
      </c>
      <c r="B12" s="23" t="s">
        <v>18</v>
      </c>
      <c r="C12" s="24"/>
      <c r="D12" s="18">
        <v>0</v>
      </c>
      <c r="E12" s="26"/>
      <c r="F12" s="19"/>
    </row>
    <row r="13" spans="1:6" ht="19.5" customHeight="1">
      <c r="A13" s="28" t="s">
        <v>19</v>
      </c>
      <c r="B13" s="16" t="s">
        <v>20</v>
      </c>
      <c r="C13" s="17" t="s">
        <v>21</v>
      </c>
      <c r="D13" s="18">
        <v>0</v>
      </c>
      <c r="E13" s="26"/>
      <c r="F13" s="19"/>
    </row>
    <row r="14" spans="1:6" ht="18.75" customHeight="1">
      <c r="A14" s="22" t="s">
        <v>22</v>
      </c>
      <c r="B14" s="23" t="s">
        <v>23</v>
      </c>
      <c r="C14" s="24"/>
      <c r="D14" s="18">
        <v>0</v>
      </c>
      <c r="E14" s="26"/>
      <c r="F14" s="19"/>
    </row>
    <row r="15" spans="1:6" ht="18.75" customHeight="1">
      <c r="A15" s="22" t="s">
        <v>24</v>
      </c>
      <c r="B15" s="23">
        <v>129</v>
      </c>
      <c r="C15" s="24"/>
      <c r="D15" s="18">
        <v>0</v>
      </c>
      <c r="E15" s="26"/>
      <c r="F15" s="19"/>
    </row>
    <row r="16" spans="1:6" s="20" customFormat="1" ht="18.75" customHeight="1">
      <c r="A16" s="28" t="s">
        <v>25</v>
      </c>
      <c r="B16" s="16" t="s">
        <v>26</v>
      </c>
      <c r="C16" s="17"/>
      <c r="D16" s="18">
        <v>16201985217</v>
      </c>
      <c r="E16" s="18">
        <v>20891202118</v>
      </c>
      <c r="F16" s="19"/>
    </row>
    <row r="17" spans="1:6" ht="18.75" customHeight="1">
      <c r="A17" s="22" t="s">
        <v>27</v>
      </c>
      <c r="B17" s="23" t="s">
        <v>28</v>
      </c>
      <c r="C17" s="24"/>
      <c r="D17" s="26">
        <v>11182121870</v>
      </c>
      <c r="E17" s="26">
        <v>17543604828</v>
      </c>
      <c r="F17" s="19"/>
    </row>
    <row r="18" spans="1:6" ht="18.75" customHeight="1">
      <c r="A18" s="22" t="s">
        <v>29</v>
      </c>
      <c r="B18" s="23" t="s">
        <v>30</v>
      </c>
      <c r="C18" s="24"/>
      <c r="D18" s="26">
        <v>1766780270</v>
      </c>
      <c r="E18" s="26">
        <v>1823412611</v>
      </c>
      <c r="F18" s="19"/>
    </row>
    <row r="19" spans="1:6" ht="18.75" customHeight="1">
      <c r="A19" s="22" t="s">
        <v>31</v>
      </c>
      <c r="B19" s="23">
        <v>133</v>
      </c>
      <c r="C19" s="24"/>
      <c r="D19" s="26">
        <v>2092580628</v>
      </c>
      <c r="E19" s="26"/>
      <c r="F19" s="19"/>
    </row>
    <row r="20" spans="1:6" ht="36" customHeight="1">
      <c r="A20" s="22" t="s">
        <v>32</v>
      </c>
      <c r="B20" s="23">
        <v>134</v>
      </c>
      <c r="C20" s="24"/>
      <c r="D20" s="26">
        <v>0</v>
      </c>
      <c r="E20" s="26"/>
      <c r="F20" s="19"/>
    </row>
    <row r="21" spans="1:6" ht="19.5" customHeight="1">
      <c r="A21" s="22" t="s">
        <v>33</v>
      </c>
      <c r="B21" s="23">
        <v>135</v>
      </c>
      <c r="C21" s="24" t="s">
        <v>34</v>
      </c>
      <c r="D21" s="26">
        <v>2314034598</v>
      </c>
      <c r="E21" s="26">
        <v>2677716828</v>
      </c>
      <c r="F21" s="19"/>
    </row>
    <row r="22" spans="1:6" ht="19.5" customHeight="1">
      <c r="A22" s="22" t="s">
        <v>35</v>
      </c>
      <c r="B22" s="23" t="s">
        <v>36</v>
      </c>
      <c r="C22" s="24"/>
      <c r="D22" s="29">
        <v>-1153532149</v>
      </c>
      <c r="E22" s="29">
        <v>-1153532149</v>
      </c>
      <c r="F22" s="19"/>
    </row>
    <row r="23" spans="1:6" s="20" customFormat="1" ht="19.5" customHeight="1">
      <c r="A23" s="28" t="s">
        <v>37</v>
      </c>
      <c r="B23" s="16" t="s">
        <v>38</v>
      </c>
      <c r="C23" s="17"/>
      <c r="D23" s="18">
        <v>21844854358</v>
      </c>
      <c r="E23" s="18">
        <v>26864460633</v>
      </c>
      <c r="F23" s="19"/>
    </row>
    <row r="24" spans="1:6" ht="19.5" customHeight="1">
      <c r="A24" s="22" t="s">
        <v>39</v>
      </c>
      <c r="B24" s="23" t="s">
        <v>40</v>
      </c>
      <c r="C24" s="24" t="s">
        <v>41</v>
      </c>
      <c r="D24" s="26">
        <v>21844854358</v>
      </c>
      <c r="E24" s="26">
        <v>26864460633</v>
      </c>
      <c r="F24" s="19"/>
    </row>
    <row r="25" spans="1:6" ht="19.5" customHeight="1">
      <c r="A25" s="22" t="s">
        <v>42</v>
      </c>
      <c r="B25" s="23" t="s">
        <v>43</v>
      </c>
      <c r="C25" s="24"/>
      <c r="D25" s="18">
        <v>0</v>
      </c>
      <c r="E25" s="29"/>
      <c r="F25" s="19"/>
    </row>
    <row r="26" spans="1:6" s="20" customFormat="1" ht="19.5" customHeight="1">
      <c r="A26" s="30" t="s">
        <v>44</v>
      </c>
      <c r="B26" s="16">
        <v>150</v>
      </c>
      <c r="C26" s="17"/>
      <c r="D26" s="18">
        <v>2989356395</v>
      </c>
      <c r="E26" s="18">
        <v>2268094776</v>
      </c>
      <c r="F26" s="19"/>
    </row>
    <row r="27" spans="1:6" ht="19.5" customHeight="1">
      <c r="A27" s="22" t="s">
        <v>45</v>
      </c>
      <c r="B27" s="23">
        <v>151</v>
      </c>
      <c r="C27" s="24"/>
      <c r="D27" s="26">
        <v>1271854835</v>
      </c>
      <c r="E27" s="26">
        <v>967821015</v>
      </c>
      <c r="F27" s="19"/>
    </row>
    <row r="28" spans="1:6" ht="19.5" customHeight="1">
      <c r="A28" s="22" t="s">
        <v>46</v>
      </c>
      <c r="B28" s="23">
        <v>152</v>
      </c>
      <c r="C28" s="24"/>
      <c r="D28" s="26">
        <v>408584915</v>
      </c>
      <c r="E28" s="26">
        <v>115184656</v>
      </c>
      <c r="F28" s="19"/>
    </row>
    <row r="29" spans="1:6" ht="19.5" customHeight="1">
      <c r="A29" s="22" t="s">
        <v>47</v>
      </c>
      <c r="B29" s="23">
        <v>154</v>
      </c>
      <c r="C29" s="24" t="s">
        <v>48</v>
      </c>
      <c r="D29" s="26">
        <v>0</v>
      </c>
      <c r="E29" s="26"/>
      <c r="F29" s="19"/>
    </row>
    <row r="30" spans="1:6" ht="19.5" customHeight="1">
      <c r="A30" s="22" t="s">
        <v>49</v>
      </c>
      <c r="B30" s="23">
        <v>158</v>
      </c>
      <c r="C30" s="24"/>
      <c r="D30" s="26">
        <v>1308916645</v>
      </c>
      <c r="E30" s="26">
        <v>1185089105</v>
      </c>
      <c r="F30" s="19">
        <v>1296726645</v>
      </c>
    </row>
    <row r="31" spans="1:6" ht="19.5" customHeight="1">
      <c r="A31" s="15" t="s">
        <v>50</v>
      </c>
      <c r="B31" s="16" t="s">
        <v>51</v>
      </c>
      <c r="C31" s="24"/>
      <c r="D31" s="18">
        <v>91926759008</v>
      </c>
      <c r="E31" s="18">
        <v>90386398712</v>
      </c>
      <c r="F31" s="19">
        <f>D30-F30</f>
        <v>12190000</v>
      </c>
    </row>
    <row r="32" spans="1:6" s="20" customFormat="1" ht="19.5" customHeight="1">
      <c r="A32" s="30" t="s">
        <v>52</v>
      </c>
      <c r="B32" s="16">
        <v>210</v>
      </c>
      <c r="C32" s="17"/>
      <c r="D32" s="18">
        <v>0</v>
      </c>
      <c r="E32" s="18"/>
      <c r="F32" s="19">
        <v>12190000</v>
      </c>
    </row>
    <row r="33" spans="1:6" ht="19.5" customHeight="1">
      <c r="A33" s="22" t="s">
        <v>53</v>
      </c>
      <c r="B33" s="23">
        <v>211</v>
      </c>
      <c r="C33" s="24"/>
      <c r="D33" s="18">
        <v>0</v>
      </c>
      <c r="E33" s="26"/>
      <c r="F33" s="19">
        <f>F31-F32</f>
        <v>0</v>
      </c>
    </row>
    <row r="34" spans="1:6" ht="19.5" customHeight="1">
      <c r="A34" s="22" t="s">
        <v>54</v>
      </c>
      <c r="B34" s="23">
        <v>212</v>
      </c>
      <c r="C34" s="24"/>
      <c r="D34" s="18">
        <v>0</v>
      </c>
      <c r="E34" s="26"/>
      <c r="F34" s="19"/>
    </row>
    <row r="35" spans="1:6" ht="19.5" customHeight="1">
      <c r="A35" s="22" t="s">
        <v>55</v>
      </c>
      <c r="B35" s="23">
        <v>213</v>
      </c>
      <c r="C35" s="24" t="s">
        <v>56</v>
      </c>
      <c r="D35" s="18">
        <v>0</v>
      </c>
      <c r="E35" s="26"/>
      <c r="F35" s="19"/>
    </row>
    <row r="36" spans="1:6" ht="19.5" customHeight="1">
      <c r="A36" s="22" t="s">
        <v>57</v>
      </c>
      <c r="B36" s="23">
        <v>218</v>
      </c>
      <c r="C36" s="24" t="s">
        <v>58</v>
      </c>
      <c r="D36" s="18">
        <v>0</v>
      </c>
      <c r="E36" s="26"/>
      <c r="F36" s="19"/>
    </row>
    <row r="37" spans="1:6" ht="19.5" customHeight="1">
      <c r="A37" s="22" t="s">
        <v>59</v>
      </c>
      <c r="B37" s="23">
        <v>219</v>
      </c>
      <c r="C37" s="24"/>
      <c r="D37" s="18">
        <v>0</v>
      </c>
      <c r="E37" s="25"/>
      <c r="F37" s="19"/>
    </row>
    <row r="38" spans="1:6" ht="19.5" customHeight="1">
      <c r="A38" s="28" t="s">
        <v>60</v>
      </c>
      <c r="B38" s="16">
        <v>220</v>
      </c>
      <c r="C38" s="24"/>
      <c r="D38" s="18">
        <v>82610562589</v>
      </c>
      <c r="E38" s="18">
        <v>81277812895</v>
      </c>
      <c r="F38" s="19"/>
    </row>
    <row r="39" spans="1:6" ht="19.5" customHeight="1">
      <c r="A39" s="22" t="s">
        <v>61</v>
      </c>
      <c r="B39" s="23">
        <v>221</v>
      </c>
      <c r="C39" s="24" t="s">
        <v>62</v>
      </c>
      <c r="D39" s="26">
        <v>55427410217</v>
      </c>
      <c r="E39" s="26">
        <v>49864778782</v>
      </c>
      <c r="F39" s="19"/>
    </row>
    <row r="40" spans="1:6" ht="19.5" customHeight="1">
      <c r="A40" s="22" t="s">
        <v>63</v>
      </c>
      <c r="B40" s="23">
        <v>222</v>
      </c>
      <c r="C40" s="24"/>
      <c r="D40" s="26">
        <v>99373368321</v>
      </c>
      <c r="E40" s="26">
        <v>92662770806</v>
      </c>
      <c r="F40" s="19"/>
    </row>
    <row r="41" spans="1:6" ht="19.5" customHeight="1">
      <c r="A41" s="22" t="s">
        <v>64</v>
      </c>
      <c r="B41" s="23">
        <v>223</v>
      </c>
      <c r="C41" s="24"/>
      <c r="D41" s="29">
        <v>-43945958104</v>
      </c>
      <c r="E41" s="31">
        <v>-42797992024</v>
      </c>
      <c r="F41" s="19"/>
    </row>
    <row r="42" spans="1:6" ht="19.5" customHeight="1">
      <c r="A42" s="22" t="s">
        <v>65</v>
      </c>
      <c r="B42" s="23">
        <v>224</v>
      </c>
      <c r="C42" s="24" t="s">
        <v>66</v>
      </c>
      <c r="D42" s="18">
        <v>0</v>
      </c>
      <c r="E42" s="26"/>
      <c r="F42" s="19"/>
    </row>
    <row r="43" spans="1:6" ht="19.5" customHeight="1">
      <c r="A43" s="22" t="s">
        <v>63</v>
      </c>
      <c r="B43" s="23">
        <v>225</v>
      </c>
      <c r="C43" s="24"/>
      <c r="D43" s="18">
        <v>0</v>
      </c>
      <c r="E43" s="25"/>
      <c r="F43" s="19"/>
    </row>
    <row r="44" spans="1:6" ht="19.5" customHeight="1">
      <c r="A44" s="22" t="s">
        <v>64</v>
      </c>
      <c r="B44" s="23">
        <v>226</v>
      </c>
      <c r="C44" s="24"/>
      <c r="D44" s="18">
        <v>0</v>
      </c>
      <c r="E44" s="25"/>
      <c r="F44" s="19"/>
    </row>
    <row r="45" spans="1:6" ht="19.5" customHeight="1">
      <c r="A45" s="22" t="s">
        <v>67</v>
      </c>
      <c r="B45" s="23">
        <v>227</v>
      </c>
      <c r="C45" s="24" t="s">
        <v>68</v>
      </c>
      <c r="D45" s="26">
        <v>1140216671</v>
      </c>
      <c r="E45" s="26">
        <v>1156919050</v>
      </c>
      <c r="F45" s="19"/>
    </row>
    <row r="46" spans="1:6" ht="19.5" customHeight="1">
      <c r="A46" s="22" t="s">
        <v>63</v>
      </c>
      <c r="B46" s="23">
        <v>228</v>
      </c>
      <c r="C46" s="24"/>
      <c r="D46" s="26">
        <v>1920279086</v>
      </c>
      <c r="E46" s="26">
        <v>1920279086</v>
      </c>
      <c r="F46" s="19"/>
    </row>
    <row r="47" spans="1:6" ht="19.5" customHeight="1">
      <c r="A47" s="22" t="s">
        <v>64</v>
      </c>
      <c r="B47" s="23">
        <v>229</v>
      </c>
      <c r="C47" s="24"/>
      <c r="D47" s="29">
        <v>-780062415</v>
      </c>
      <c r="E47" s="29">
        <v>-763360036</v>
      </c>
      <c r="F47" s="19"/>
    </row>
    <row r="48" spans="1:6" ht="19.5" customHeight="1">
      <c r="A48" s="22" t="s">
        <v>69</v>
      </c>
      <c r="B48" s="23">
        <v>230</v>
      </c>
      <c r="C48" s="24" t="s">
        <v>70</v>
      </c>
      <c r="D48" s="26">
        <v>26042935701</v>
      </c>
      <c r="E48" s="26">
        <v>30256115063</v>
      </c>
      <c r="F48" s="19"/>
    </row>
    <row r="49" spans="1:6" s="20" customFormat="1" ht="19.5" customHeight="1">
      <c r="A49" s="28" t="s">
        <v>71</v>
      </c>
      <c r="B49" s="16">
        <v>240</v>
      </c>
      <c r="C49" s="24" t="s">
        <v>72</v>
      </c>
      <c r="D49" s="18">
        <v>0</v>
      </c>
      <c r="E49" s="26"/>
      <c r="F49" s="19"/>
    </row>
    <row r="50" spans="1:6" ht="19.5" customHeight="1">
      <c r="A50" s="22" t="s">
        <v>63</v>
      </c>
      <c r="B50" s="23">
        <v>241</v>
      </c>
      <c r="C50" s="24"/>
      <c r="D50" s="18">
        <v>0</v>
      </c>
      <c r="E50" s="26"/>
      <c r="F50" s="19"/>
    </row>
    <row r="51" spans="1:6" ht="19.5" customHeight="1">
      <c r="A51" s="22" t="s">
        <v>73</v>
      </c>
      <c r="B51" s="23">
        <v>242</v>
      </c>
      <c r="C51" s="24"/>
      <c r="D51" s="18">
        <v>0</v>
      </c>
      <c r="E51" s="26"/>
      <c r="F51" s="19"/>
    </row>
    <row r="52" spans="1:6" s="20" customFormat="1" ht="19.5" customHeight="1">
      <c r="A52" s="30" t="s">
        <v>74</v>
      </c>
      <c r="B52" s="16">
        <v>250</v>
      </c>
      <c r="C52" s="17"/>
      <c r="D52" s="18">
        <v>5689955648</v>
      </c>
      <c r="E52" s="18">
        <v>5689955648</v>
      </c>
      <c r="F52" s="19"/>
    </row>
    <row r="53" spans="1:6" ht="19.5" customHeight="1">
      <c r="A53" s="22" t="s">
        <v>75</v>
      </c>
      <c r="B53" s="23">
        <v>251</v>
      </c>
      <c r="C53" s="24"/>
      <c r="D53" s="26">
        <v>0</v>
      </c>
      <c r="E53" s="26"/>
      <c r="F53" s="19"/>
    </row>
    <row r="54" spans="1:6" ht="19.5" customHeight="1">
      <c r="A54" s="22" t="s">
        <v>76</v>
      </c>
      <c r="B54" s="23">
        <v>252</v>
      </c>
      <c r="C54" s="24"/>
      <c r="D54" s="26">
        <v>839119828</v>
      </c>
      <c r="E54" s="32">
        <v>839119828</v>
      </c>
      <c r="F54" s="19">
        <f>D54-E54</f>
        <v>0</v>
      </c>
    </row>
    <row r="55" spans="1:6" ht="19.5" customHeight="1">
      <c r="A55" s="22" t="s">
        <v>77</v>
      </c>
      <c r="B55" s="23">
        <v>258</v>
      </c>
      <c r="C55" s="24" t="s">
        <v>78</v>
      </c>
      <c r="D55" s="26">
        <v>4850835820</v>
      </c>
      <c r="E55" s="26">
        <v>4850835820</v>
      </c>
      <c r="F55" s="19">
        <v>119371584</v>
      </c>
    </row>
    <row r="56" spans="1:6" ht="19.5" customHeight="1">
      <c r="A56" s="22" t="s">
        <v>79</v>
      </c>
      <c r="B56" s="23">
        <v>259</v>
      </c>
      <c r="C56" s="24"/>
      <c r="D56" s="26">
        <v>0</v>
      </c>
      <c r="E56" s="26"/>
      <c r="F56" s="19">
        <f>F54-F55</f>
        <v>-119371584</v>
      </c>
    </row>
    <row r="57" spans="1:6" ht="19.5" customHeight="1">
      <c r="A57" s="30" t="s">
        <v>80</v>
      </c>
      <c r="B57" s="16">
        <v>260</v>
      </c>
      <c r="C57" s="24"/>
      <c r="D57" s="18">
        <v>3626240771</v>
      </c>
      <c r="E57" s="18">
        <v>3418630169</v>
      </c>
      <c r="F57" s="19"/>
    </row>
    <row r="58" spans="1:6" ht="19.5" customHeight="1">
      <c r="A58" s="33" t="s">
        <v>81</v>
      </c>
      <c r="B58" s="23">
        <v>261</v>
      </c>
      <c r="C58" s="24" t="s">
        <v>82</v>
      </c>
      <c r="D58" s="26">
        <v>2971936509</v>
      </c>
      <c r="E58" s="26">
        <v>2764325907</v>
      </c>
      <c r="F58" s="19"/>
    </row>
    <row r="59" spans="1:6" ht="19.5" customHeight="1">
      <c r="A59" s="33" t="s">
        <v>83</v>
      </c>
      <c r="B59" s="23">
        <v>262</v>
      </c>
      <c r="C59" s="24" t="s">
        <v>84</v>
      </c>
      <c r="D59" s="26">
        <v>385238623</v>
      </c>
      <c r="E59" s="26">
        <v>385238623</v>
      </c>
      <c r="F59" s="19"/>
    </row>
    <row r="60" spans="1:6" ht="19.5" customHeight="1">
      <c r="A60" s="33" t="s">
        <v>85</v>
      </c>
      <c r="B60" s="23">
        <v>268</v>
      </c>
      <c r="C60" s="24"/>
      <c r="D60" s="26">
        <v>269065639</v>
      </c>
      <c r="E60" s="26">
        <v>269065639</v>
      </c>
      <c r="F60" s="19"/>
    </row>
    <row r="61" spans="1:6" s="20" customFormat="1" ht="19.5" customHeight="1">
      <c r="A61" s="28" t="s">
        <v>86</v>
      </c>
      <c r="B61" s="16">
        <v>269</v>
      </c>
      <c r="C61" s="17"/>
      <c r="D61" s="26">
        <v>0</v>
      </c>
      <c r="E61" s="18"/>
      <c r="F61" s="19"/>
    </row>
    <row r="62" spans="1:6" ht="19.5" customHeight="1">
      <c r="A62" s="15" t="s">
        <v>87</v>
      </c>
      <c r="B62" s="16">
        <v>270</v>
      </c>
      <c r="C62" s="24"/>
      <c r="D62" s="18">
        <v>135593099391</v>
      </c>
      <c r="E62" s="18">
        <v>141168908874</v>
      </c>
      <c r="F62" s="19"/>
    </row>
    <row r="63" spans="1:6" ht="19.5" customHeight="1">
      <c r="A63" s="34" t="s">
        <v>88</v>
      </c>
      <c r="B63" s="16"/>
      <c r="C63" s="24"/>
      <c r="D63" s="18">
        <v>0</v>
      </c>
      <c r="E63" s="26"/>
      <c r="F63" s="19"/>
    </row>
    <row r="64" spans="1:6" ht="19.5" customHeight="1">
      <c r="A64" s="15" t="s">
        <v>89</v>
      </c>
      <c r="B64" s="16" t="s">
        <v>90</v>
      </c>
      <c r="C64" s="24"/>
      <c r="D64" s="18">
        <v>64558438751</v>
      </c>
      <c r="E64" s="18">
        <v>64268636794</v>
      </c>
      <c r="F64" s="19"/>
    </row>
    <row r="65" spans="1:6" ht="19.5" customHeight="1">
      <c r="A65" s="28" t="s">
        <v>91</v>
      </c>
      <c r="B65" s="16" t="s">
        <v>92</v>
      </c>
      <c r="C65" s="24"/>
      <c r="D65" s="18">
        <v>64540438751</v>
      </c>
      <c r="E65" s="18">
        <v>64250636794</v>
      </c>
      <c r="F65" s="19"/>
    </row>
    <row r="66" spans="1:6" ht="21" customHeight="1">
      <c r="A66" s="27" t="s">
        <v>93</v>
      </c>
      <c r="B66" s="23" t="s">
        <v>94</v>
      </c>
      <c r="C66" s="24" t="s">
        <v>95</v>
      </c>
      <c r="D66" s="26">
        <v>12588259622</v>
      </c>
      <c r="E66" s="26">
        <v>12554280746</v>
      </c>
      <c r="F66" s="19"/>
    </row>
    <row r="67" spans="1:6" ht="21" customHeight="1">
      <c r="A67" s="22" t="s">
        <v>96</v>
      </c>
      <c r="B67" s="23">
        <v>312</v>
      </c>
      <c r="C67" s="24"/>
      <c r="D67" s="26">
        <v>8086381777</v>
      </c>
      <c r="E67" s="26">
        <v>7804266561</v>
      </c>
      <c r="F67" s="19"/>
    </row>
    <row r="68" spans="1:6" ht="21" customHeight="1">
      <c r="A68" s="22" t="s">
        <v>97</v>
      </c>
      <c r="B68" s="23">
        <v>313</v>
      </c>
      <c r="C68" s="24"/>
      <c r="D68" s="26">
        <v>23422856159</v>
      </c>
      <c r="E68" s="26">
        <v>21371059636</v>
      </c>
      <c r="F68" s="19"/>
    </row>
    <row r="69" spans="1:6" ht="21" customHeight="1">
      <c r="A69" s="22" t="s">
        <v>98</v>
      </c>
      <c r="B69" s="23">
        <v>314</v>
      </c>
      <c r="C69" s="24" t="s">
        <v>99</v>
      </c>
      <c r="D69" s="26">
        <v>873461662</v>
      </c>
      <c r="E69" s="26">
        <v>1480411529</v>
      </c>
      <c r="F69" s="19"/>
    </row>
    <row r="70" spans="1:6" ht="21" customHeight="1">
      <c r="A70" s="234" t="s">
        <v>100</v>
      </c>
      <c r="B70" s="235">
        <v>315</v>
      </c>
      <c r="C70" s="40"/>
      <c r="D70" s="41">
        <v>3448510623</v>
      </c>
      <c r="E70" s="41">
        <v>4365891419</v>
      </c>
      <c r="F70" s="19"/>
    </row>
    <row r="71" spans="1:6" ht="19.5" customHeight="1">
      <c r="A71" s="236" t="s">
        <v>101</v>
      </c>
      <c r="B71" s="237">
        <v>316</v>
      </c>
      <c r="C71" s="238" t="s">
        <v>102</v>
      </c>
      <c r="D71" s="239">
        <v>76124916</v>
      </c>
      <c r="E71" s="239">
        <v>302695021</v>
      </c>
      <c r="F71" s="19"/>
    </row>
    <row r="72" spans="1:6" ht="19.5" customHeight="1">
      <c r="A72" s="22" t="s">
        <v>103</v>
      </c>
      <c r="B72" s="23">
        <v>317</v>
      </c>
      <c r="C72" s="24"/>
      <c r="D72" s="26">
        <v>0</v>
      </c>
      <c r="E72" s="26"/>
      <c r="F72" s="19"/>
    </row>
    <row r="73" spans="1:6" ht="36" customHeight="1">
      <c r="A73" s="22" t="s">
        <v>104</v>
      </c>
      <c r="B73" s="23">
        <v>318</v>
      </c>
      <c r="C73" s="24"/>
      <c r="D73" s="26">
        <v>0</v>
      </c>
      <c r="E73" s="26"/>
      <c r="F73" s="19"/>
    </row>
    <row r="74" spans="1:6" ht="19.5" customHeight="1">
      <c r="A74" s="22" t="s">
        <v>105</v>
      </c>
      <c r="B74" s="23">
        <v>319</v>
      </c>
      <c r="C74" s="24" t="s">
        <v>106</v>
      </c>
      <c r="D74" s="26">
        <v>16270348542</v>
      </c>
      <c r="E74" s="26">
        <v>16595636432</v>
      </c>
      <c r="F74" s="19"/>
    </row>
    <row r="75" spans="1:6" ht="19.5" customHeight="1">
      <c r="A75" s="22" t="s">
        <v>107</v>
      </c>
      <c r="B75" s="23">
        <v>320</v>
      </c>
      <c r="C75" s="24"/>
      <c r="D75" s="26">
        <v>0</v>
      </c>
      <c r="E75" s="26"/>
      <c r="F75" s="19"/>
    </row>
    <row r="76" spans="1:6" ht="19.5" customHeight="1">
      <c r="A76" s="22" t="s">
        <v>108</v>
      </c>
      <c r="B76" s="23">
        <v>323</v>
      </c>
      <c r="C76" s="24"/>
      <c r="D76" s="29">
        <v>-225504550</v>
      </c>
      <c r="E76" s="29">
        <v>-223604550</v>
      </c>
      <c r="F76" s="19"/>
    </row>
    <row r="77" spans="1:6" s="20" customFormat="1" ht="19.5" customHeight="1">
      <c r="A77" s="28" t="s">
        <v>109</v>
      </c>
      <c r="B77" s="16">
        <v>330</v>
      </c>
      <c r="C77" s="17"/>
      <c r="D77" s="18">
        <v>18000000</v>
      </c>
      <c r="E77" s="18">
        <v>18000000</v>
      </c>
      <c r="F77" s="19"/>
    </row>
    <row r="78" spans="1:6" ht="19.5" customHeight="1">
      <c r="A78" s="22" t="s">
        <v>110</v>
      </c>
      <c r="B78" s="23">
        <v>331</v>
      </c>
      <c r="C78" s="24"/>
      <c r="D78" s="18">
        <v>0</v>
      </c>
      <c r="E78" s="26"/>
      <c r="F78" s="19"/>
    </row>
    <row r="79" spans="1:6" ht="19.5" customHeight="1">
      <c r="A79" s="22" t="s">
        <v>111</v>
      </c>
      <c r="B79" s="23">
        <v>332</v>
      </c>
      <c r="C79" s="24" t="s">
        <v>112</v>
      </c>
      <c r="D79" s="18">
        <v>0</v>
      </c>
      <c r="E79" s="26"/>
      <c r="F79" s="19"/>
    </row>
    <row r="80" spans="1:6" ht="19.5" customHeight="1">
      <c r="A80" s="22" t="s">
        <v>113</v>
      </c>
      <c r="B80" s="23">
        <v>333</v>
      </c>
      <c r="C80" s="24"/>
      <c r="D80" s="26">
        <v>18000000</v>
      </c>
      <c r="E80" s="26">
        <v>18000000</v>
      </c>
      <c r="F80" s="19"/>
    </row>
    <row r="81" spans="1:6" ht="19.5" customHeight="1">
      <c r="A81" s="22" t="s">
        <v>114</v>
      </c>
      <c r="B81" s="23">
        <v>334</v>
      </c>
      <c r="C81" s="24" t="s">
        <v>115</v>
      </c>
      <c r="D81" s="18">
        <v>0</v>
      </c>
      <c r="E81" s="26"/>
      <c r="F81" s="19"/>
    </row>
    <row r="82" spans="1:6" ht="19.5" customHeight="1">
      <c r="A82" s="22" t="s">
        <v>116</v>
      </c>
      <c r="B82" s="23">
        <v>335</v>
      </c>
      <c r="C82" s="24" t="s">
        <v>84</v>
      </c>
      <c r="D82" s="18">
        <v>0</v>
      </c>
      <c r="E82" s="29"/>
      <c r="F82" s="19"/>
    </row>
    <row r="83" spans="1:6" ht="19.5" customHeight="1">
      <c r="A83" s="22" t="s">
        <v>117</v>
      </c>
      <c r="B83" s="23">
        <v>336</v>
      </c>
      <c r="C83" s="24"/>
      <c r="D83" s="18">
        <v>0</v>
      </c>
      <c r="E83" s="26"/>
      <c r="F83" s="19"/>
    </row>
    <row r="84" spans="1:6" ht="19.5" customHeight="1">
      <c r="A84" s="22" t="s">
        <v>118</v>
      </c>
      <c r="B84" s="23">
        <v>337</v>
      </c>
      <c r="C84" s="24"/>
      <c r="D84" s="18">
        <v>0</v>
      </c>
      <c r="E84" s="26"/>
      <c r="F84" s="19"/>
    </row>
    <row r="85" spans="1:6" ht="19.5" customHeight="1">
      <c r="A85" s="22" t="s">
        <v>119</v>
      </c>
      <c r="B85" s="23">
        <v>338</v>
      </c>
      <c r="C85" s="24"/>
      <c r="D85" s="18">
        <v>0</v>
      </c>
      <c r="E85" s="26"/>
      <c r="F85" s="19"/>
    </row>
    <row r="86" spans="1:6" ht="19.5" customHeight="1">
      <c r="A86" s="22" t="s">
        <v>120</v>
      </c>
      <c r="B86" s="23">
        <v>339</v>
      </c>
      <c r="C86" s="24"/>
      <c r="D86" s="18">
        <v>0</v>
      </c>
      <c r="E86" s="26"/>
      <c r="F86" s="19"/>
    </row>
    <row r="87" spans="1:6" ht="19.5" customHeight="1">
      <c r="A87" s="15" t="s">
        <v>121</v>
      </c>
      <c r="B87" s="16" t="s">
        <v>122</v>
      </c>
      <c r="C87" s="24"/>
      <c r="D87" s="18">
        <v>68246553382</v>
      </c>
      <c r="E87" s="18">
        <v>74112164822</v>
      </c>
      <c r="F87" s="19"/>
    </row>
    <row r="88" spans="1:6" s="20" customFormat="1" ht="19.5" customHeight="1">
      <c r="A88" s="28" t="s">
        <v>123</v>
      </c>
      <c r="B88" s="16" t="s">
        <v>124</v>
      </c>
      <c r="C88" s="17"/>
      <c r="D88" s="18">
        <v>68246553382</v>
      </c>
      <c r="E88" s="18">
        <v>74112164822</v>
      </c>
      <c r="F88" s="19"/>
    </row>
    <row r="89" spans="1:6" ht="19.5" customHeight="1">
      <c r="A89" s="22" t="s">
        <v>125</v>
      </c>
      <c r="B89" s="23" t="s">
        <v>126</v>
      </c>
      <c r="C89" s="24" t="s">
        <v>127</v>
      </c>
      <c r="D89" s="26">
        <v>60347000000</v>
      </c>
      <c r="E89" s="26">
        <v>60347000000</v>
      </c>
      <c r="F89" s="19"/>
    </row>
    <row r="90" spans="1:6" ht="19.5" customHeight="1">
      <c r="A90" s="22" t="s">
        <v>128</v>
      </c>
      <c r="B90" s="23">
        <v>412</v>
      </c>
      <c r="C90" s="24"/>
      <c r="D90" s="26">
        <v>16075321615</v>
      </c>
      <c r="E90" s="26">
        <v>16075321615</v>
      </c>
      <c r="F90" s="19"/>
    </row>
    <row r="91" spans="1:6" ht="19.5" customHeight="1">
      <c r="A91" s="22" t="s">
        <v>129</v>
      </c>
      <c r="B91" s="23">
        <v>413</v>
      </c>
      <c r="C91" s="24"/>
      <c r="D91" s="18">
        <v>0</v>
      </c>
      <c r="E91" s="26"/>
      <c r="F91" s="19"/>
    </row>
    <row r="92" spans="1:6" ht="19.5" customHeight="1">
      <c r="A92" s="22" t="s">
        <v>130</v>
      </c>
      <c r="B92" s="23">
        <v>414</v>
      </c>
      <c r="C92" s="24"/>
      <c r="D92" s="29">
        <v>-6644838836</v>
      </c>
      <c r="E92" s="29">
        <v>-6644838836</v>
      </c>
      <c r="F92" s="19"/>
    </row>
    <row r="93" spans="1:6" ht="19.5" customHeight="1">
      <c r="A93" s="27" t="s">
        <v>131</v>
      </c>
      <c r="B93" s="23">
        <v>415</v>
      </c>
      <c r="C93" s="24"/>
      <c r="D93" s="18">
        <v>0</v>
      </c>
      <c r="E93" s="26"/>
      <c r="F93" s="19"/>
    </row>
    <row r="94" spans="1:6" ht="19.5" customHeight="1">
      <c r="A94" s="22" t="s">
        <v>132</v>
      </c>
      <c r="B94" s="23">
        <v>416</v>
      </c>
      <c r="C94" s="24"/>
      <c r="D94" s="18">
        <v>0</v>
      </c>
      <c r="E94" s="26"/>
      <c r="F94" s="19"/>
    </row>
    <row r="95" spans="1:6" ht="19.5" customHeight="1">
      <c r="A95" s="22" t="s">
        <v>133</v>
      </c>
      <c r="B95" s="23">
        <v>417</v>
      </c>
      <c r="C95" s="24"/>
      <c r="D95" s="26">
        <v>11374860593</v>
      </c>
      <c r="E95" s="26">
        <v>11374860593</v>
      </c>
      <c r="F95" s="19"/>
    </row>
    <row r="96" spans="1:6" ht="19.5" customHeight="1">
      <c r="A96" s="22" t="s">
        <v>134</v>
      </c>
      <c r="B96" s="23">
        <v>418</v>
      </c>
      <c r="C96" s="24"/>
      <c r="D96" s="26">
        <v>2025846951</v>
      </c>
      <c r="E96" s="26">
        <v>2025846951</v>
      </c>
      <c r="F96" s="19">
        <f>D98-E98</f>
        <v>-5865611440</v>
      </c>
    </row>
    <row r="97" spans="1:6" ht="19.5" customHeight="1">
      <c r="A97" s="22" t="s">
        <v>135</v>
      </c>
      <c r="B97" s="23">
        <v>419</v>
      </c>
      <c r="C97" s="24"/>
      <c r="D97" s="26">
        <v>0</v>
      </c>
      <c r="E97" s="26"/>
      <c r="F97" s="19"/>
    </row>
    <row r="98" spans="1:6" ht="19.5" customHeight="1">
      <c r="A98" s="22" t="s">
        <v>136</v>
      </c>
      <c r="B98" s="23">
        <v>420</v>
      </c>
      <c r="C98" s="24"/>
      <c r="D98" s="29">
        <v>-14931636941</v>
      </c>
      <c r="E98" s="29">
        <v>-9066025501</v>
      </c>
      <c r="F98" s="19"/>
    </row>
    <row r="99" spans="1:6" ht="19.5" customHeight="1">
      <c r="A99" s="22" t="s">
        <v>137</v>
      </c>
      <c r="B99" s="23">
        <v>421</v>
      </c>
      <c r="C99" s="24"/>
      <c r="D99" s="18">
        <v>0</v>
      </c>
      <c r="E99" s="26"/>
      <c r="F99" s="19"/>
    </row>
    <row r="100" spans="1:6" ht="19.5" customHeight="1">
      <c r="A100" s="22" t="s">
        <v>138</v>
      </c>
      <c r="B100" s="23">
        <v>422</v>
      </c>
      <c r="C100" s="24"/>
      <c r="D100" s="18">
        <v>0</v>
      </c>
      <c r="E100" s="26"/>
      <c r="F100" s="19"/>
    </row>
    <row r="101" spans="1:6" ht="19.5" customHeight="1">
      <c r="A101" s="28" t="s">
        <v>139</v>
      </c>
      <c r="B101" s="16">
        <v>430</v>
      </c>
      <c r="C101" s="24"/>
      <c r="D101" s="18">
        <v>0</v>
      </c>
      <c r="E101" s="18"/>
      <c r="F101" s="19"/>
    </row>
    <row r="102" spans="1:6" ht="19.5" customHeight="1">
      <c r="A102" s="33" t="s">
        <v>140</v>
      </c>
      <c r="B102" s="23">
        <v>432</v>
      </c>
      <c r="C102" s="24"/>
      <c r="D102" s="18">
        <v>0</v>
      </c>
      <c r="E102" s="26"/>
      <c r="F102" s="19"/>
    </row>
    <row r="103" spans="1:6" ht="19.5" customHeight="1">
      <c r="A103" s="33" t="s">
        <v>141</v>
      </c>
      <c r="B103" s="23">
        <v>433</v>
      </c>
      <c r="C103" s="24"/>
      <c r="D103" s="18">
        <v>0</v>
      </c>
      <c r="E103" s="26"/>
      <c r="F103" s="19"/>
    </row>
    <row r="104" spans="1:6" s="20" customFormat="1" ht="19.5" customHeight="1">
      <c r="A104" s="228" t="s">
        <v>142</v>
      </c>
      <c r="B104" s="229">
        <v>439</v>
      </c>
      <c r="C104" s="230"/>
      <c r="D104" s="90">
        <v>2788107258</v>
      </c>
      <c r="E104" s="90">
        <v>2788107258</v>
      </c>
      <c r="F104" s="19"/>
    </row>
    <row r="105" spans="1:6" s="20" customFormat="1" ht="19.5" customHeight="1">
      <c r="A105" s="231" t="s">
        <v>143</v>
      </c>
      <c r="B105" s="232">
        <v>440</v>
      </c>
      <c r="C105" s="12"/>
      <c r="D105" s="233">
        <v>135593099391</v>
      </c>
      <c r="E105" s="233">
        <v>141168908874</v>
      </c>
      <c r="F105" s="19">
        <f>E105-E62</f>
        <v>0</v>
      </c>
    </row>
    <row r="106" spans="1:6" ht="19.5" customHeight="1">
      <c r="A106" s="35" t="s">
        <v>144</v>
      </c>
      <c r="B106" s="23"/>
      <c r="C106" s="24"/>
      <c r="D106" s="18">
        <v>0</v>
      </c>
      <c r="E106" s="36"/>
      <c r="F106" s="19"/>
    </row>
    <row r="107" spans="1:6" ht="19.5" customHeight="1">
      <c r="A107" s="33" t="s">
        <v>145</v>
      </c>
      <c r="B107" s="37" t="s">
        <v>146</v>
      </c>
      <c r="C107" s="24"/>
      <c r="D107" s="25">
        <v>0</v>
      </c>
      <c r="E107" s="25">
        <v>0</v>
      </c>
      <c r="F107" s="19"/>
    </row>
    <row r="108" spans="1:6" ht="33" customHeight="1">
      <c r="A108" s="33" t="s">
        <v>147</v>
      </c>
      <c r="B108" s="37" t="s">
        <v>148</v>
      </c>
      <c r="C108" s="24"/>
      <c r="D108" s="18">
        <v>0</v>
      </c>
      <c r="E108" s="26"/>
      <c r="F108" s="19"/>
    </row>
    <row r="109" spans="1:6" ht="30" customHeight="1">
      <c r="A109" s="33" t="s">
        <v>149</v>
      </c>
      <c r="B109" s="37" t="s">
        <v>150</v>
      </c>
      <c r="C109" s="24"/>
      <c r="D109" s="18">
        <v>0</v>
      </c>
      <c r="E109" s="26"/>
      <c r="F109" s="19"/>
    </row>
    <row r="110" spans="1:6" ht="19.5" customHeight="1">
      <c r="A110" s="33" t="s">
        <v>151</v>
      </c>
      <c r="B110" s="37" t="s">
        <v>152</v>
      </c>
      <c r="C110" s="24"/>
      <c r="D110" s="18">
        <v>0</v>
      </c>
      <c r="E110" s="26"/>
      <c r="F110" s="19"/>
    </row>
    <row r="111" spans="1:6" ht="19.5" customHeight="1">
      <c r="A111" s="33" t="s">
        <v>153</v>
      </c>
      <c r="B111" s="37" t="s">
        <v>154</v>
      </c>
      <c r="C111" s="24"/>
      <c r="D111" s="18">
        <v>0</v>
      </c>
      <c r="E111" s="26"/>
      <c r="F111" s="19"/>
    </row>
    <row r="112" spans="1:6" ht="19.5" customHeight="1">
      <c r="A112" s="38" t="s">
        <v>155</v>
      </c>
      <c r="B112" s="39" t="s">
        <v>156</v>
      </c>
      <c r="C112" s="40"/>
      <c r="D112" s="90">
        <v>0</v>
      </c>
      <c r="E112" s="41"/>
      <c r="F112" s="19"/>
    </row>
    <row r="113" spans="1:6" ht="6" customHeight="1">
      <c r="A113" s="42"/>
      <c r="B113" s="43"/>
      <c r="C113" s="44"/>
      <c r="D113" s="45"/>
      <c r="E113" s="45"/>
      <c r="F113" s="19"/>
    </row>
    <row r="114" spans="1:5" ht="20.25" customHeight="1">
      <c r="A114" s="46"/>
      <c r="B114" s="255" t="s">
        <v>215</v>
      </c>
      <c r="C114" s="255"/>
      <c r="D114" s="255"/>
      <c r="E114" s="255"/>
    </row>
    <row r="115" spans="1:5" s="48" customFormat="1" ht="18.75" customHeight="1">
      <c r="A115" s="253" t="s">
        <v>157</v>
      </c>
      <c r="B115" s="253"/>
      <c r="C115" s="253"/>
      <c r="D115" s="253" t="s">
        <v>158</v>
      </c>
      <c r="E115" s="253"/>
    </row>
    <row r="116" spans="1:5" s="48" customFormat="1" ht="18.75" customHeight="1">
      <c r="A116" s="47"/>
      <c r="B116" s="20"/>
      <c r="C116" s="20"/>
      <c r="D116" s="47"/>
      <c r="E116" s="47"/>
    </row>
    <row r="117" spans="1:5" s="48" customFormat="1" ht="18.75" customHeight="1">
      <c r="A117" s="47"/>
      <c r="B117" s="20"/>
      <c r="C117" s="20"/>
      <c r="D117" s="49"/>
      <c r="E117" s="47"/>
    </row>
    <row r="118" spans="1:5" s="48" customFormat="1" ht="18.75" customHeight="1">
      <c r="A118" s="47"/>
      <c r="B118" s="20"/>
      <c r="C118" s="20"/>
      <c r="D118" s="49"/>
      <c r="E118" s="49">
        <f>E105-E62</f>
        <v>0</v>
      </c>
    </row>
    <row r="119" spans="1:5" s="48" customFormat="1" ht="16.5" customHeight="1">
      <c r="A119" s="47"/>
      <c r="B119" s="20"/>
      <c r="C119" s="20"/>
      <c r="D119" s="47"/>
      <c r="E119" s="47"/>
    </row>
    <row r="120" spans="1:5" s="20" customFormat="1" ht="31.5" customHeight="1">
      <c r="A120" s="253" t="s">
        <v>159</v>
      </c>
      <c r="B120" s="253"/>
      <c r="C120" s="253"/>
      <c r="D120" s="253" t="s">
        <v>160</v>
      </c>
      <c r="E120" s="253"/>
    </row>
  </sheetData>
  <sheetProtection/>
  <mergeCells count="10">
    <mergeCell ref="A1:E1"/>
    <mergeCell ref="A2:B2"/>
    <mergeCell ref="A3:E3"/>
    <mergeCell ref="A4:E4"/>
    <mergeCell ref="A120:C120"/>
    <mergeCell ref="D120:E120"/>
    <mergeCell ref="C5:E5"/>
    <mergeCell ref="B114:E114"/>
    <mergeCell ref="A115:C115"/>
    <mergeCell ref="D115:E115"/>
  </mergeCells>
  <printOptions horizontalCentered="1"/>
  <pageMargins left="0.01" right="0" top="0.54" bottom="0.52" header="0.26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31" sqref="C31"/>
    </sheetView>
  </sheetViews>
  <sheetFormatPr defaultColWidth="9.00390625" defaultRowHeight="15.75"/>
  <cols>
    <col min="1" max="1" width="41.875" style="53" customWidth="1"/>
    <col min="2" max="2" width="7.375" style="53" customWidth="1"/>
    <col min="3" max="3" width="17.875" style="63" customWidth="1"/>
    <col min="4" max="4" width="18.75390625" style="53" customWidth="1"/>
    <col min="5" max="16384" width="9.00390625" style="53" customWidth="1"/>
  </cols>
  <sheetData>
    <row r="1" spans="1:4" ht="23.25" customHeight="1">
      <c r="A1" s="256" t="s">
        <v>161</v>
      </c>
      <c r="B1" s="256"/>
      <c r="C1" s="52"/>
      <c r="D1" s="51"/>
    </row>
    <row r="2" spans="1:4" ht="23.25" customHeight="1">
      <c r="A2" s="250" t="s">
        <v>1</v>
      </c>
      <c r="B2" s="250"/>
      <c r="C2" s="52"/>
      <c r="D2" s="51"/>
    </row>
    <row r="3" spans="1:4" ht="27.75" customHeight="1">
      <c r="A3" s="257" t="s">
        <v>162</v>
      </c>
      <c r="B3" s="257"/>
      <c r="C3" s="257"/>
      <c r="D3" s="257"/>
    </row>
    <row r="4" spans="1:4" ht="24.75" customHeight="1">
      <c r="A4" s="257" t="s">
        <v>163</v>
      </c>
      <c r="B4" s="257"/>
      <c r="C4" s="257"/>
      <c r="D4" s="257"/>
    </row>
    <row r="5" spans="1:4" ht="28.5" customHeight="1">
      <c r="A5" s="258" t="s">
        <v>164</v>
      </c>
      <c r="B5" s="258"/>
      <c r="C5" s="258"/>
      <c r="D5" s="258"/>
    </row>
    <row r="6" spans="1:4" ht="19.5" customHeight="1">
      <c r="A6" s="54"/>
      <c r="B6" s="55"/>
      <c r="C6" s="259" t="s">
        <v>165</v>
      </c>
      <c r="D6" s="259"/>
    </row>
    <row r="7" spans="1:4" ht="18" customHeight="1">
      <c r="A7" s="265" t="s">
        <v>166</v>
      </c>
      <c r="B7" s="267" t="s">
        <v>5</v>
      </c>
      <c r="C7" s="269" t="s">
        <v>167</v>
      </c>
      <c r="D7" s="270"/>
    </row>
    <row r="8" spans="1:4" ht="18" customHeight="1">
      <c r="A8" s="266"/>
      <c r="B8" s="268"/>
      <c r="C8" s="56" t="s">
        <v>168</v>
      </c>
      <c r="D8" s="56" t="s">
        <v>169</v>
      </c>
    </row>
    <row r="9" spans="1:4" ht="18" customHeight="1">
      <c r="A9" s="57">
        <v>1</v>
      </c>
      <c r="B9" s="57">
        <v>2</v>
      </c>
      <c r="C9" s="57">
        <v>3</v>
      </c>
      <c r="D9" s="57">
        <v>4</v>
      </c>
    </row>
    <row r="10" spans="1:4" ht="19.5" customHeight="1">
      <c r="A10" s="58" t="s">
        <v>170</v>
      </c>
      <c r="B10" s="59" t="s">
        <v>146</v>
      </c>
      <c r="C10" s="60">
        <v>4895445536</v>
      </c>
      <c r="D10" s="60">
        <v>6498085412</v>
      </c>
    </row>
    <row r="11" spans="1:4" ht="19.5" customHeight="1">
      <c r="A11" s="61" t="s">
        <v>171</v>
      </c>
      <c r="B11" s="62"/>
      <c r="D11" s="64"/>
    </row>
    <row r="12" spans="1:4" ht="19.5" customHeight="1">
      <c r="A12" s="65" t="s">
        <v>172</v>
      </c>
      <c r="B12" s="62" t="s">
        <v>148</v>
      </c>
      <c r="C12" s="64">
        <v>30219971</v>
      </c>
      <c r="D12" s="64">
        <v>65227430</v>
      </c>
    </row>
    <row r="13" spans="1:4" ht="19.5" customHeight="1">
      <c r="A13" s="61" t="s">
        <v>173</v>
      </c>
      <c r="B13" s="66" t="s">
        <v>152</v>
      </c>
      <c r="C13" s="67"/>
      <c r="D13" s="67"/>
    </row>
    <row r="14" spans="1:4" ht="19.5" customHeight="1">
      <c r="A14" s="61" t="s">
        <v>174</v>
      </c>
      <c r="B14" s="66" t="s">
        <v>154</v>
      </c>
      <c r="C14" s="67"/>
      <c r="D14" s="67"/>
    </row>
    <row r="15" spans="1:4" ht="19.5" customHeight="1">
      <c r="A15" s="61" t="s">
        <v>175</v>
      </c>
      <c r="B15" s="66" t="s">
        <v>156</v>
      </c>
      <c r="C15" s="68">
        <v>30219971</v>
      </c>
      <c r="D15" s="68">
        <v>65227430</v>
      </c>
    </row>
    <row r="16" spans="1:4" ht="19.5" customHeight="1">
      <c r="A16" s="61" t="s">
        <v>176</v>
      </c>
      <c r="B16" s="66" t="s">
        <v>177</v>
      </c>
      <c r="C16" s="67"/>
      <c r="D16" s="67"/>
    </row>
    <row r="17" spans="1:4" ht="36" customHeight="1">
      <c r="A17" s="65" t="s">
        <v>178</v>
      </c>
      <c r="B17" s="62" t="s">
        <v>179</v>
      </c>
      <c r="C17" s="64">
        <v>4865225565</v>
      </c>
      <c r="D17" s="64">
        <v>6432857982</v>
      </c>
    </row>
    <row r="18" spans="1:4" s="69" customFormat="1" ht="19.5" customHeight="1">
      <c r="A18" s="61" t="s">
        <v>180</v>
      </c>
      <c r="B18" s="66" t="s">
        <v>181</v>
      </c>
      <c r="C18" s="68">
        <v>8926585719</v>
      </c>
      <c r="D18" s="68">
        <v>7716473234</v>
      </c>
    </row>
    <row r="19" spans="1:4" ht="36" customHeight="1">
      <c r="A19" s="65" t="s">
        <v>182</v>
      </c>
      <c r="B19" s="62" t="s">
        <v>183</v>
      </c>
      <c r="C19" s="70">
        <v>-4061360154</v>
      </c>
      <c r="D19" s="71">
        <v>-1283615252</v>
      </c>
    </row>
    <row r="20" spans="1:4" s="69" customFormat="1" ht="19.5" customHeight="1">
      <c r="A20" s="61" t="s">
        <v>184</v>
      </c>
      <c r="B20" s="66" t="s">
        <v>185</v>
      </c>
      <c r="C20" s="68">
        <v>2547381</v>
      </c>
      <c r="D20" s="68">
        <v>14802780</v>
      </c>
    </row>
    <row r="21" spans="1:4" s="69" customFormat="1" ht="19.5" customHeight="1">
      <c r="A21" s="61" t="s">
        <v>186</v>
      </c>
      <c r="B21" s="66" t="s">
        <v>187</v>
      </c>
      <c r="C21" s="68">
        <v>220627225</v>
      </c>
      <c r="D21" s="68">
        <v>168509546</v>
      </c>
    </row>
    <row r="22" spans="1:4" ht="19.5" customHeight="1">
      <c r="A22" s="72" t="s">
        <v>188</v>
      </c>
      <c r="B22" s="66" t="s">
        <v>189</v>
      </c>
      <c r="C22" s="73">
        <v>220627225</v>
      </c>
      <c r="D22" s="73">
        <v>168509546</v>
      </c>
    </row>
    <row r="23" spans="1:4" s="69" customFormat="1" ht="19.5" customHeight="1">
      <c r="A23" s="61" t="s">
        <v>190</v>
      </c>
      <c r="B23" s="66" t="s">
        <v>191</v>
      </c>
      <c r="C23" s="68">
        <v>41247344</v>
      </c>
      <c r="D23" s="68">
        <v>7834506</v>
      </c>
    </row>
    <row r="24" spans="1:4" s="69" customFormat="1" ht="19.5" customHeight="1">
      <c r="A24" s="61" t="s">
        <v>192</v>
      </c>
      <c r="B24" s="66" t="s">
        <v>193</v>
      </c>
      <c r="C24" s="68">
        <v>1479469640</v>
      </c>
      <c r="D24" s="68">
        <v>1996476827</v>
      </c>
    </row>
    <row r="25" spans="1:4" ht="19.5" customHeight="1">
      <c r="A25" s="65" t="s">
        <v>194</v>
      </c>
      <c r="B25" s="62" t="s">
        <v>195</v>
      </c>
      <c r="C25" s="71">
        <v>-5800156982</v>
      </c>
      <c r="D25" s="71">
        <v>-3441633351</v>
      </c>
    </row>
    <row r="26" spans="1:4" ht="19.5" customHeight="1">
      <c r="A26" s="65" t="s">
        <v>196</v>
      </c>
      <c r="B26" s="62"/>
      <c r="C26" s="67"/>
      <c r="D26" s="68"/>
    </row>
    <row r="27" spans="1:4" s="69" customFormat="1" ht="19.5" customHeight="1">
      <c r="A27" s="74" t="s">
        <v>197</v>
      </c>
      <c r="B27" s="66" t="s">
        <v>198</v>
      </c>
      <c r="C27" s="68">
        <v>6027476</v>
      </c>
      <c r="D27" s="75"/>
    </row>
    <row r="28" spans="1:4" s="69" customFormat="1" ht="19.5" customHeight="1">
      <c r="A28" s="61" t="s">
        <v>199</v>
      </c>
      <c r="B28" s="66">
        <v>32</v>
      </c>
      <c r="C28" s="76">
        <v>71489881</v>
      </c>
      <c r="D28" s="68">
        <v>441879096</v>
      </c>
    </row>
    <row r="29" spans="1:4" s="69" customFormat="1" ht="19.5" customHeight="1">
      <c r="A29" s="61" t="s">
        <v>200</v>
      </c>
      <c r="B29" s="66" t="s">
        <v>201</v>
      </c>
      <c r="C29" s="77">
        <v>-65462405</v>
      </c>
      <c r="D29" s="77">
        <v>-441879096</v>
      </c>
    </row>
    <row r="30" spans="1:4" ht="19.5" customHeight="1">
      <c r="A30" s="65" t="s">
        <v>202</v>
      </c>
      <c r="B30" s="62" t="s">
        <v>203</v>
      </c>
      <c r="C30" s="71">
        <v>-5865619387</v>
      </c>
      <c r="D30" s="71">
        <v>-3883512447</v>
      </c>
    </row>
    <row r="31" spans="1:4" ht="19.5" customHeight="1">
      <c r="A31" s="61" t="s">
        <v>204</v>
      </c>
      <c r="B31" s="78" t="s">
        <v>205</v>
      </c>
      <c r="C31" s="67"/>
      <c r="D31" s="79"/>
    </row>
    <row r="32" spans="1:4" ht="19.5" customHeight="1">
      <c r="A32" s="65" t="s">
        <v>206</v>
      </c>
      <c r="B32" s="62" t="s">
        <v>207</v>
      </c>
      <c r="C32" s="71">
        <v>-5865619387</v>
      </c>
      <c r="D32" s="71">
        <v>-3883512447</v>
      </c>
    </row>
    <row r="33" spans="1:4" s="83" customFormat="1" ht="19.5" customHeight="1">
      <c r="A33" s="80" t="s">
        <v>208</v>
      </c>
      <c r="B33" s="81" t="s">
        <v>209</v>
      </c>
      <c r="C33" s="87"/>
      <c r="D33" s="82"/>
    </row>
    <row r="34" spans="1:4" ht="18" customHeight="1">
      <c r="A34" s="262" t="s">
        <v>213</v>
      </c>
      <c r="B34" s="262"/>
      <c r="C34" s="262"/>
      <c r="D34" s="262"/>
    </row>
    <row r="35" spans="1:4" s="83" customFormat="1" ht="30" customHeight="1">
      <c r="A35" s="263" t="s">
        <v>210</v>
      </c>
      <c r="B35" s="263"/>
      <c r="C35" s="263" t="s">
        <v>211</v>
      </c>
      <c r="D35" s="263"/>
    </row>
    <row r="36" spans="1:4" s="83" customFormat="1" ht="72.75" customHeight="1">
      <c r="A36" s="264" t="s">
        <v>212</v>
      </c>
      <c r="B36" s="264"/>
      <c r="C36" s="264" t="s">
        <v>160</v>
      </c>
      <c r="D36" s="264"/>
    </row>
    <row r="37" spans="1:4" s="83" customFormat="1" ht="16.5" customHeight="1">
      <c r="A37" s="264"/>
      <c r="B37" s="264"/>
      <c r="C37" s="264"/>
      <c r="D37" s="264"/>
    </row>
    <row r="38" spans="1:4" s="83" customFormat="1" ht="67.5" customHeight="1">
      <c r="A38" s="84"/>
      <c r="B38" s="84"/>
      <c r="C38" s="85"/>
      <c r="D38" s="84"/>
    </row>
    <row r="39" spans="1:4" s="83" customFormat="1" ht="4.5" customHeight="1" hidden="1">
      <c r="A39" s="84"/>
      <c r="B39" s="84"/>
      <c r="C39" s="85"/>
      <c r="D39" s="84"/>
    </row>
    <row r="40" s="83" customFormat="1" ht="22.5" customHeight="1"/>
    <row r="41" spans="1:3" s="83" customFormat="1" ht="17.25" customHeight="1">
      <c r="A41" s="260"/>
      <c r="B41" s="260"/>
      <c r="C41" s="260"/>
    </row>
    <row r="42" spans="2:4" s="83" customFormat="1" ht="29.25" customHeight="1">
      <c r="B42" s="260"/>
      <c r="C42" s="260"/>
      <c r="D42" s="260"/>
    </row>
    <row r="43" spans="1:4" s="83" customFormat="1" ht="19.5" customHeight="1">
      <c r="A43" s="86"/>
      <c r="B43" s="261"/>
      <c r="C43" s="261"/>
      <c r="D43" s="261"/>
    </row>
  </sheetData>
  <sheetProtection/>
  <mergeCells count="19">
    <mergeCell ref="A7:A8"/>
    <mergeCell ref="B7:B8"/>
    <mergeCell ref="C7:D7"/>
    <mergeCell ref="A41:C41"/>
    <mergeCell ref="B42:D42"/>
    <mergeCell ref="B43:D43"/>
    <mergeCell ref="A34:D34"/>
    <mergeCell ref="A35:B35"/>
    <mergeCell ref="C35:D35"/>
    <mergeCell ref="A37:B37"/>
    <mergeCell ref="C37:D37"/>
    <mergeCell ref="A36:B36"/>
    <mergeCell ref="C36:D36"/>
    <mergeCell ref="A1:B1"/>
    <mergeCell ref="A3:D3"/>
    <mergeCell ref="A4:D4"/>
    <mergeCell ref="A5:D5"/>
    <mergeCell ref="A2:B2"/>
    <mergeCell ref="C6:D6"/>
  </mergeCells>
  <printOptions/>
  <pageMargins left="0.75" right="0.25" top="0.24" bottom="0.29" header="0.22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6">
      <selection activeCell="F14" sqref="F14"/>
    </sheetView>
  </sheetViews>
  <sheetFormatPr defaultColWidth="9.00390625" defaultRowHeight="21.75" customHeight="1"/>
  <cols>
    <col min="1" max="1" width="42.125" style="220" customWidth="1"/>
    <col min="2" max="2" width="5.375" style="221" customWidth="1"/>
    <col min="3" max="3" width="18.375" style="222" customWidth="1"/>
    <col min="4" max="4" width="20.00390625" style="196" customWidth="1"/>
    <col min="5" max="16384" width="9.00390625" style="53" customWidth="1"/>
  </cols>
  <sheetData>
    <row r="1" spans="1:3" ht="27.75" customHeight="1">
      <c r="A1" s="279" t="s">
        <v>360</v>
      </c>
      <c r="B1" s="279"/>
      <c r="C1" s="279"/>
    </row>
    <row r="2" spans="1:3" ht="27.75" customHeight="1">
      <c r="A2" s="250" t="s">
        <v>1</v>
      </c>
      <c r="B2" s="250"/>
      <c r="C2" s="195"/>
    </row>
    <row r="3" spans="1:4" ht="21.75" customHeight="1">
      <c r="A3" s="280" t="s">
        <v>361</v>
      </c>
      <c r="B3" s="280"/>
      <c r="C3" s="280"/>
      <c r="D3" s="280"/>
    </row>
    <row r="4" spans="1:4" ht="24.75" customHeight="1">
      <c r="A4" s="281" t="s">
        <v>362</v>
      </c>
      <c r="B4" s="281"/>
      <c r="C4" s="281"/>
      <c r="D4" s="281"/>
    </row>
    <row r="5" spans="1:4" ht="21.75" customHeight="1">
      <c r="A5" s="282" t="s">
        <v>214</v>
      </c>
      <c r="B5" s="282"/>
      <c r="C5" s="282"/>
      <c r="D5" s="282"/>
    </row>
    <row r="6" spans="1:4" ht="19.5" customHeight="1">
      <c r="A6" s="197"/>
      <c r="B6" s="275" t="s">
        <v>247</v>
      </c>
      <c r="C6" s="275"/>
      <c r="D6" s="275"/>
    </row>
    <row r="7" spans="1:4" s="89" customFormat="1" ht="21.75" customHeight="1">
      <c r="A7" s="276" t="s">
        <v>166</v>
      </c>
      <c r="B7" s="276" t="s">
        <v>363</v>
      </c>
      <c r="C7" s="278" t="s">
        <v>364</v>
      </c>
      <c r="D7" s="278"/>
    </row>
    <row r="8" spans="1:4" s="89" customFormat="1" ht="21.75" customHeight="1">
      <c r="A8" s="277"/>
      <c r="B8" s="277"/>
      <c r="C8" s="198" t="s">
        <v>168</v>
      </c>
      <c r="D8" s="198" t="s">
        <v>169</v>
      </c>
    </row>
    <row r="9" spans="1:4" s="89" customFormat="1" ht="36" customHeight="1">
      <c r="A9" s="199" t="s">
        <v>365</v>
      </c>
      <c r="B9" s="58"/>
      <c r="C9" s="200"/>
      <c r="D9" s="200"/>
    </row>
    <row r="10" spans="1:4" s="84" customFormat="1" ht="21.75" customHeight="1">
      <c r="A10" s="201" t="s">
        <v>366</v>
      </c>
      <c r="B10" s="202" t="s">
        <v>146</v>
      </c>
      <c r="C10" s="223">
        <v>-5865680808</v>
      </c>
      <c r="D10" s="70">
        <v>-3793956295</v>
      </c>
    </row>
    <row r="11" spans="1:4" s="84" customFormat="1" ht="21.75" customHeight="1">
      <c r="A11" s="201" t="s">
        <v>367</v>
      </c>
      <c r="B11" s="202"/>
      <c r="C11" s="123"/>
      <c r="D11" s="203"/>
    </row>
    <row r="12" spans="1:4" ht="21.75" customHeight="1">
      <c r="A12" s="204" t="s">
        <v>368</v>
      </c>
      <c r="B12" s="78" t="s">
        <v>148</v>
      </c>
      <c r="C12" s="130">
        <v>1164668460</v>
      </c>
      <c r="D12" s="205">
        <v>1207005581</v>
      </c>
    </row>
    <row r="13" spans="1:4" ht="21.75" customHeight="1">
      <c r="A13" s="204" t="s">
        <v>369</v>
      </c>
      <c r="B13" s="78" t="s">
        <v>150</v>
      </c>
      <c r="C13" s="76">
        <v>-177935361</v>
      </c>
      <c r="D13" s="76">
        <v>-33619137</v>
      </c>
    </row>
    <row r="14" spans="1:4" ht="21.75" customHeight="1">
      <c r="A14" s="204" t="s">
        <v>370</v>
      </c>
      <c r="B14" s="78" t="s">
        <v>152</v>
      </c>
      <c r="C14" s="79"/>
      <c r="D14" s="205"/>
    </row>
    <row r="15" spans="1:4" ht="21.75" customHeight="1">
      <c r="A15" s="204" t="s">
        <v>371</v>
      </c>
      <c r="B15" s="78" t="s">
        <v>154</v>
      </c>
      <c r="C15" s="79"/>
      <c r="D15" s="207"/>
    </row>
    <row r="16" spans="1:4" ht="21.75" customHeight="1">
      <c r="A16" s="204" t="s">
        <v>372</v>
      </c>
      <c r="B16" s="78" t="s">
        <v>156</v>
      </c>
      <c r="C16" s="130">
        <v>220627225</v>
      </c>
      <c r="D16" s="130">
        <v>168509546</v>
      </c>
    </row>
    <row r="17" spans="1:4" s="84" customFormat="1" ht="31.5" customHeight="1">
      <c r="A17" s="201" t="s">
        <v>373</v>
      </c>
      <c r="B17" s="202" t="s">
        <v>374</v>
      </c>
      <c r="C17" s="70">
        <v>-4658320484</v>
      </c>
      <c r="D17" s="70">
        <v>-2452060305</v>
      </c>
    </row>
    <row r="18" spans="1:4" ht="21.75" customHeight="1">
      <c r="A18" s="204" t="s">
        <v>375</v>
      </c>
      <c r="B18" s="78" t="s">
        <v>376</v>
      </c>
      <c r="C18" s="130">
        <v>4595145536</v>
      </c>
      <c r="D18" s="207">
        <v>-463313796</v>
      </c>
    </row>
    <row r="19" spans="1:4" ht="21.75" customHeight="1">
      <c r="A19" s="204" t="s">
        <v>377</v>
      </c>
      <c r="B19" s="78" t="s">
        <v>179</v>
      </c>
      <c r="C19" s="130">
        <v>5343587292</v>
      </c>
      <c r="D19" s="207">
        <v>-7063639385</v>
      </c>
    </row>
    <row r="20" spans="1:4" ht="39.75" customHeight="1">
      <c r="A20" s="204" t="s">
        <v>378</v>
      </c>
      <c r="B20" s="209">
        <v>11</v>
      </c>
      <c r="C20" s="207">
        <v>-153236463</v>
      </c>
      <c r="D20" s="130">
        <v>10858019440</v>
      </c>
    </row>
    <row r="21" spans="1:4" ht="21.75" customHeight="1">
      <c r="A21" s="204" t="s">
        <v>379</v>
      </c>
      <c r="B21" s="78" t="s">
        <v>380</v>
      </c>
      <c r="C21" s="207">
        <v>-304809000</v>
      </c>
      <c r="D21" s="207">
        <v>13250719</v>
      </c>
    </row>
    <row r="22" spans="1:4" ht="21.75" customHeight="1">
      <c r="A22" s="204" t="s">
        <v>381</v>
      </c>
      <c r="B22" s="78" t="s">
        <v>382</v>
      </c>
      <c r="C22" s="206">
        <v>220627225</v>
      </c>
      <c r="D22" s="207">
        <v>-168509546</v>
      </c>
    </row>
    <row r="23" spans="1:4" ht="21.75" customHeight="1">
      <c r="A23" s="204" t="s">
        <v>383</v>
      </c>
      <c r="B23" s="78" t="s">
        <v>384</v>
      </c>
      <c r="C23" s="79"/>
      <c r="D23" s="207"/>
    </row>
    <row r="24" spans="1:4" ht="25.5" customHeight="1">
      <c r="A24" s="204" t="s">
        <v>385</v>
      </c>
      <c r="B24" s="78" t="s">
        <v>386</v>
      </c>
      <c r="C24" s="79"/>
      <c r="D24" s="130"/>
    </row>
    <row r="25" spans="1:4" ht="21.75" customHeight="1">
      <c r="A25" s="204" t="s">
        <v>387</v>
      </c>
      <c r="B25" s="78" t="s">
        <v>388</v>
      </c>
      <c r="C25" s="224">
        <v>-162952942</v>
      </c>
      <c r="D25" s="207">
        <v>-3558392944</v>
      </c>
    </row>
    <row r="26" spans="1:4" s="89" customFormat="1" ht="21.75" customHeight="1">
      <c r="A26" s="201" t="s">
        <v>389</v>
      </c>
      <c r="B26" s="202" t="s">
        <v>183</v>
      </c>
      <c r="C26" s="208">
        <v>4880041164</v>
      </c>
      <c r="D26" s="210">
        <v>-2834645817</v>
      </c>
    </row>
    <row r="27" spans="1:4" s="89" customFormat="1" ht="21.75" customHeight="1">
      <c r="A27" s="201" t="s">
        <v>390</v>
      </c>
      <c r="B27" s="78"/>
      <c r="C27" s="225"/>
      <c r="D27" s="211"/>
    </row>
    <row r="28" spans="1:4" ht="36" customHeight="1">
      <c r="A28" s="204" t="s">
        <v>391</v>
      </c>
      <c r="B28" s="78" t="s">
        <v>185</v>
      </c>
      <c r="C28" s="224">
        <v>-1176327033</v>
      </c>
      <c r="D28" s="207">
        <v>-1131181119</v>
      </c>
    </row>
    <row r="29" spans="1:4" ht="36" customHeight="1">
      <c r="A29" s="204" t="s">
        <v>392</v>
      </c>
      <c r="B29" s="78" t="s">
        <v>187</v>
      </c>
      <c r="C29" s="79"/>
      <c r="D29" s="130"/>
    </row>
    <row r="30" spans="1:4" ht="21.75" customHeight="1">
      <c r="A30" s="204" t="s">
        <v>393</v>
      </c>
      <c r="B30" s="78" t="s">
        <v>193</v>
      </c>
      <c r="C30" s="79"/>
      <c r="D30" s="207">
        <v>-750000000</v>
      </c>
    </row>
    <row r="31" spans="1:4" ht="21.75" customHeight="1">
      <c r="A31" s="204" t="s">
        <v>394</v>
      </c>
      <c r="B31" s="78" t="s">
        <v>395</v>
      </c>
      <c r="C31" s="79"/>
      <c r="D31" s="212"/>
    </row>
    <row r="32" spans="1:4" ht="21.75" customHeight="1">
      <c r="A32" s="204" t="s">
        <v>396</v>
      </c>
      <c r="B32" s="78" t="s">
        <v>397</v>
      </c>
      <c r="C32" s="130">
        <v>2485960</v>
      </c>
      <c r="D32" s="130"/>
    </row>
    <row r="33" spans="1:4" ht="21.75" customHeight="1">
      <c r="A33" s="204" t="s">
        <v>398</v>
      </c>
      <c r="B33" s="78"/>
      <c r="C33" s="210"/>
      <c r="D33" s="207"/>
    </row>
    <row r="34" spans="1:4" ht="21.75" customHeight="1">
      <c r="A34" s="204" t="s">
        <v>399</v>
      </c>
      <c r="B34" s="78"/>
      <c r="C34" s="225"/>
      <c r="D34" s="212">
        <v>14802780</v>
      </c>
    </row>
    <row r="35" spans="1:4" s="89" customFormat="1" ht="21.75" customHeight="1">
      <c r="A35" s="201" t="s">
        <v>400</v>
      </c>
      <c r="B35" s="202" t="s">
        <v>195</v>
      </c>
      <c r="C35" s="210">
        <v>-1173841073</v>
      </c>
      <c r="D35" s="210">
        <v>-1866378339</v>
      </c>
    </row>
    <row r="36" spans="1:4" s="89" customFormat="1" ht="21.75" customHeight="1">
      <c r="A36" s="201" t="s">
        <v>401</v>
      </c>
      <c r="B36" s="202"/>
      <c r="C36" s="226"/>
      <c r="D36" s="213"/>
    </row>
    <row r="37" spans="1:4" s="95" customFormat="1" ht="36" customHeight="1">
      <c r="A37" s="204" t="s">
        <v>402</v>
      </c>
      <c r="B37" s="78" t="s">
        <v>198</v>
      </c>
      <c r="C37" s="226"/>
      <c r="D37" s="213"/>
    </row>
    <row r="38" spans="1:4" s="95" customFormat="1" ht="36" customHeight="1">
      <c r="A38" s="204" t="s">
        <v>403</v>
      </c>
      <c r="B38" s="78"/>
      <c r="C38" s="226"/>
      <c r="D38" s="207"/>
    </row>
    <row r="39" spans="1:4" s="95" customFormat="1" ht="21.75" customHeight="1">
      <c r="A39" s="204" t="s">
        <v>404</v>
      </c>
      <c r="B39" s="78" t="s">
        <v>405</v>
      </c>
      <c r="C39" s="226"/>
      <c r="D39" s="130">
        <v>4057907240</v>
      </c>
    </row>
    <row r="40" spans="1:4" ht="21.75" customHeight="1">
      <c r="A40" s="204" t="s">
        <v>406</v>
      </c>
      <c r="B40" s="78" t="s">
        <v>407</v>
      </c>
      <c r="C40" s="130">
        <v>2626111265</v>
      </c>
      <c r="D40" s="207">
        <v>-71720000</v>
      </c>
    </row>
    <row r="41" spans="1:4" ht="21.75" customHeight="1">
      <c r="A41" s="204" t="s">
        <v>408</v>
      </c>
      <c r="B41" s="78" t="s">
        <v>409</v>
      </c>
      <c r="C41" s="207">
        <v>-4592132389</v>
      </c>
      <c r="D41" s="207"/>
    </row>
    <row r="42" spans="1:4" s="89" customFormat="1" ht="21.75" customHeight="1">
      <c r="A42" s="201" t="s">
        <v>410</v>
      </c>
      <c r="B42" s="202" t="s">
        <v>201</v>
      </c>
      <c r="C42" s="210">
        <v>-1966021124</v>
      </c>
      <c r="D42" s="208">
        <v>3986187240</v>
      </c>
    </row>
    <row r="43" spans="1:4" s="89" customFormat="1" ht="33.75" customHeight="1">
      <c r="A43" s="201" t="s">
        <v>411</v>
      </c>
      <c r="B43" s="202" t="s">
        <v>203</v>
      </c>
      <c r="C43" s="208">
        <v>1740178967</v>
      </c>
      <c r="D43" s="210">
        <v>-714836916</v>
      </c>
    </row>
    <row r="44" spans="1:4" s="89" customFormat="1" ht="21.75" customHeight="1">
      <c r="A44" s="201" t="s">
        <v>412</v>
      </c>
      <c r="B44" s="202" t="s">
        <v>207</v>
      </c>
      <c r="C44" s="208">
        <v>499262766</v>
      </c>
      <c r="D44" s="208">
        <v>2030415607</v>
      </c>
    </row>
    <row r="45" spans="1:4" s="95" customFormat="1" ht="35.25" customHeight="1">
      <c r="A45" s="204" t="s">
        <v>413</v>
      </c>
      <c r="B45" s="78" t="s">
        <v>414</v>
      </c>
      <c r="C45" s="208"/>
      <c r="D45" s="208"/>
    </row>
    <row r="46" spans="1:4" s="89" customFormat="1" ht="36" customHeight="1">
      <c r="A46" s="214" t="s">
        <v>415</v>
      </c>
      <c r="B46" s="81" t="s">
        <v>209</v>
      </c>
      <c r="C46" s="215">
        <v>2239441733</v>
      </c>
      <c r="D46" s="215">
        <v>1315578691</v>
      </c>
    </row>
    <row r="47" spans="1:4" ht="28.5" customHeight="1">
      <c r="A47" s="273" t="s">
        <v>419</v>
      </c>
      <c r="B47" s="273"/>
      <c r="C47" s="273"/>
      <c r="D47" s="273"/>
    </row>
    <row r="48" spans="1:4" s="84" customFormat="1" ht="9" customHeight="1">
      <c r="A48" s="274"/>
      <c r="B48" s="274"/>
      <c r="C48" s="272"/>
      <c r="D48" s="272"/>
    </row>
    <row r="49" spans="1:4" s="84" customFormat="1" ht="21.75" customHeight="1">
      <c r="A49" s="271" t="s">
        <v>416</v>
      </c>
      <c r="B49" s="271"/>
      <c r="C49" s="272" t="s">
        <v>417</v>
      </c>
      <c r="D49" s="272"/>
    </row>
    <row r="50" spans="1:4" s="84" customFormat="1" ht="21.75" customHeight="1">
      <c r="A50" s="216"/>
      <c r="B50" s="217"/>
      <c r="C50" s="218"/>
      <c r="D50" s="219"/>
    </row>
    <row r="51" spans="1:4" s="84" customFormat="1" ht="21.75" customHeight="1">
      <c r="A51" s="216"/>
      <c r="B51" s="217"/>
      <c r="C51" s="218"/>
      <c r="D51" s="219"/>
    </row>
    <row r="52" spans="1:4" s="84" customFormat="1" ht="13.5" customHeight="1">
      <c r="A52" s="216"/>
      <c r="B52" s="217"/>
      <c r="C52" s="218"/>
      <c r="D52" s="219"/>
    </row>
    <row r="53" spans="1:4" s="84" customFormat="1" ht="31.5" customHeight="1">
      <c r="A53" s="216"/>
      <c r="B53" s="217"/>
      <c r="C53" s="218"/>
      <c r="D53" s="219"/>
    </row>
    <row r="54" spans="1:4" s="84" customFormat="1" ht="21.75" customHeight="1">
      <c r="A54" s="271" t="s">
        <v>418</v>
      </c>
      <c r="B54" s="271"/>
      <c r="C54" s="272" t="s">
        <v>160</v>
      </c>
      <c r="D54" s="272"/>
    </row>
    <row r="55" spans="1:4" s="84" customFormat="1" ht="21.75" customHeight="1">
      <c r="A55" s="216"/>
      <c r="B55" s="217"/>
      <c r="C55" s="218"/>
      <c r="D55" s="219"/>
    </row>
  </sheetData>
  <sheetProtection/>
  <mergeCells count="16">
    <mergeCell ref="B7:B8"/>
    <mergeCell ref="C7:D7"/>
    <mergeCell ref="A1:C1"/>
    <mergeCell ref="A3:D3"/>
    <mergeCell ref="A4:D4"/>
    <mergeCell ref="A5:D5"/>
    <mergeCell ref="A54:B54"/>
    <mergeCell ref="C54:D54"/>
    <mergeCell ref="A2:B2"/>
    <mergeCell ref="A47:D47"/>
    <mergeCell ref="A48:B48"/>
    <mergeCell ref="C48:D48"/>
    <mergeCell ref="A49:B49"/>
    <mergeCell ref="C49:D49"/>
    <mergeCell ref="B6:D6"/>
    <mergeCell ref="A7:A8"/>
  </mergeCells>
  <printOptions/>
  <pageMargins left="0.75" right="0.27" top="0.54" bottom="0.5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38">
      <selection activeCell="F145" sqref="F145:G145"/>
    </sheetView>
  </sheetViews>
  <sheetFormatPr defaultColWidth="9.00390625" defaultRowHeight="21.75" customHeight="1"/>
  <cols>
    <col min="1" max="1" width="10.50390625" style="88" customWidth="1"/>
    <col min="2" max="2" width="12.75390625" style="88" customWidth="1"/>
    <col min="3" max="3" width="15.625" style="88" customWidth="1"/>
    <col min="4" max="4" width="9.00390625" style="88" customWidth="1"/>
    <col min="5" max="5" width="15.75390625" style="88" customWidth="1"/>
    <col min="6" max="6" width="9.50390625" style="88" customWidth="1"/>
    <col min="7" max="7" width="14.125" style="88" customWidth="1"/>
    <col min="8" max="8" width="19.875" style="92" customWidth="1"/>
    <col min="9" max="9" width="9.00390625" style="88" customWidth="1"/>
    <col min="10" max="10" width="12.875" style="88" bestFit="1" customWidth="1"/>
    <col min="11" max="16384" width="9.00390625" style="88" customWidth="1"/>
  </cols>
  <sheetData>
    <row r="1" spans="1:7" ht="21.75" customHeight="1">
      <c r="A1" s="283" t="s">
        <v>216</v>
      </c>
      <c r="B1" s="283"/>
      <c r="C1" s="283"/>
      <c r="D1" s="283"/>
      <c r="E1" s="283"/>
      <c r="F1" s="283"/>
      <c r="G1" s="283"/>
    </row>
    <row r="2" spans="1:7" ht="21.75" customHeight="1">
      <c r="A2" s="250" t="s">
        <v>1</v>
      </c>
      <c r="B2" s="250"/>
      <c r="C2" s="250"/>
      <c r="D2" s="250"/>
      <c r="E2" s="91"/>
      <c r="F2" s="91"/>
      <c r="G2" s="91"/>
    </row>
    <row r="3" spans="1:7" ht="25.5" customHeight="1">
      <c r="A3" s="257" t="s">
        <v>217</v>
      </c>
      <c r="B3" s="257"/>
      <c r="C3" s="257"/>
      <c r="D3" s="257"/>
      <c r="E3" s="257"/>
      <c r="F3" s="257"/>
      <c r="G3" s="257"/>
    </row>
    <row r="4" spans="1:7" ht="21.75" customHeight="1">
      <c r="A4" s="257" t="s">
        <v>218</v>
      </c>
      <c r="B4" s="257"/>
      <c r="C4" s="257"/>
      <c r="D4" s="257"/>
      <c r="E4" s="257"/>
      <c r="F4" s="257"/>
      <c r="G4" s="257"/>
    </row>
    <row r="5" spans="1:8" s="84" customFormat="1" ht="21.75" customHeight="1">
      <c r="A5" s="284" t="s">
        <v>219</v>
      </c>
      <c r="B5" s="284"/>
      <c r="C5" s="284"/>
      <c r="D5" s="284"/>
      <c r="E5" s="284"/>
      <c r="F5" s="89"/>
      <c r="G5" s="89"/>
      <c r="H5" s="93"/>
    </row>
    <row r="6" spans="1:7" ht="21.75" customHeight="1">
      <c r="A6" s="285" t="s">
        <v>220</v>
      </c>
      <c r="B6" s="285"/>
      <c r="C6" s="285"/>
      <c r="D6" s="285"/>
      <c r="E6" s="285"/>
      <c r="F6" s="285"/>
      <c r="G6" s="285"/>
    </row>
    <row r="7" spans="1:7" ht="42" customHeight="1">
      <c r="A7" s="286" t="s">
        <v>221</v>
      </c>
      <c r="B7" s="286"/>
      <c r="C7" s="286"/>
      <c r="D7" s="286"/>
      <c r="E7" s="286"/>
      <c r="F7" s="286"/>
      <c r="G7" s="286"/>
    </row>
    <row r="8" spans="1:7" ht="42" customHeight="1">
      <c r="A8" s="285" t="s">
        <v>222</v>
      </c>
      <c r="B8" s="285"/>
      <c r="C8" s="285"/>
      <c r="D8" s="285"/>
      <c r="E8" s="285"/>
      <c r="F8" s="285"/>
      <c r="G8" s="285"/>
    </row>
    <row r="9" spans="1:8" s="84" customFormat="1" ht="21.75" customHeight="1">
      <c r="A9" s="284" t="s">
        <v>223</v>
      </c>
      <c r="B9" s="284"/>
      <c r="C9" s="284"/>
      <c r="D9" s="284"/>
      <c r="E9" s="284"/>
      <c r="F9" s="284"/>
      <c r="G9" s="284"/>
      <c r="H9" s="93"/>
    </row>
    <row r="10" spans="1:8" s="84" customFormat="1" ht="42" customHeight="1">
      <c r="A10" s="286" t="s">
        <v>224</v>
      </c>
      <c r="B10" s="286"/>
      <c r="C10" s="286"/>
      <c r="D10" s="286"/>
      <c r="E10" s="286"/>
      <c r="F10" s="286"/>
      <c r="G10" s="286"/>
      <c r="H10" s="93"/>
    </row>
    <row r="11" spans="1:7" ht="21.75" customHeight="1">
      <c r="A11" s="285" t="s">
        <v>225</v>
      </c>
      <c r="B11" s="285"/>
      <c r="C11" s="285"/>
      <c r="D11" s="285"/>
      <c r="E11" s="285"/>
      <c r="F11" s="285"/>
      <c r="G11" s="285"/>
    </row>
    <row r="12" spans="1:8" s="84" customFormat="1" ht="21.75" customHeight="1">
      <c r="A12" s="284" t="s">
        <v>226</v>
      </c>
      <c r="B12" s="284"/>
      <c r="C12" s="284"/>
      <c r="D12" s="284"/>
      <c r="E12" s="284"/>
      <c r="F12" s="89"/>
      <c r="G12" s="89"/>
      <c r="H12" s="93"/>
    </row>
    <row r="13" spans="1:8" s="84" customFormat="1" ht="42" customHeight="1">
      <c r="A13" s="286" t="s">
        <v>227</v>
      </c>
      <c r="B13" s="286"/>
      <c r="C13" s="286"/>
      <c r="D13" s="286"/>
      <c r="E13" s="286"/>
      <c r="F13" s="286"/>
      <c r="G13" s="286"/>
      <c r="H13" s="93"/>
    </row>
    <row r="14" spans="1:8" s="84" customFormat="1" ht="21.75" customHeight="1">
      <c r="A14" s="286" t="s">
        <v>228</v>
      </c>
      <c r="B14" s="286"/>
      <c r="C14" s="286"/>
      <c r="D14" s="286"/>
      <c r="E14" s="286"/>
      <c r="F14" s="286"/>
      <c r="G14" s="286"/>
      <c r="H14" s="93"/>
    </row>
    <row r="15" spans="1:7" ht="21.75" customHeight="1">
      <c r="A15" s="285" t="s">
        <v>229</v>
      </c>
      <c r="B15" s="285"/>
      <c r="C15" s="285"/>
      <c r="D15" s="285"/>
      <c r="E15" s="285"/>
      <c r="F15" s="94"/>
      <c r="G15" s="94"/>
    </row>
    <row r="16" spans="1:8" s="84" customFormat="1" ht="21.75" customHeight="1">
      <c r="A16" s="284" t="s">
        <v>230</v>
      </c>
      <c r="B16" s="284"/>
      <c r="C16" s="284"/>
      <c r="D16" s="284"/>
      <c r="E16" s="284"/>
      <c r="F16" s="89"/>
      <c r="G16" s="89"/>
      <c r="H16" s="93"/>
    </row>
    <row r="17" spans="1:8" s="84" customFormat="1" ht="21.75" customHeight="1">
      <c r="A17" s="286" t="s">
        <v>231</v>
      </c>
      <c r="B17" s="286"/>
      <c r="C17" s="286"/>
      <c r="D17" s="286"/>
      <c r="E17" s="286"/>
      <c r="F17" s="286"/>
      <c r="G17" s="286"/>
      <c r="H17" s="93"/>
    </row>
    <row r="18" spans="1:8" s="84" customFormat="1" ht="42" customHeight="1">
      <c r="A18" s="285" t="s">
        <v>232</v>
      </c>
      <c r="B18" s="285"/>
      <c r="C18" s="285"/>
      <c r="D18" s="285"/>
      <c r="E18" s="285"/>
      <c r="F18" s="285"/>
      <c r="G18" s="285"/>
      <c r="H18" s="93"/>
    </row>
    <row r="19" spans="1:7" ht="21.75" customHeight="1">
      <c r="A19" s="285" t="s">
        <v>233</v>
      </c>
      <c r="B19" s="285"/>
      <c r="C19" s="285"/>
      <c r="D19" s="285"/>
      <c r="E19" s="285"/>
      <c r="F19" s="94"/>
      <c r="G19" s="94"/>
    </row>
    <row r="20" spans="1:7" ht="60" customHeight="1">
      <c r="A20" s="287" t="s">
        <v>234</v>
      </c>
      <c r="B20" s="287"/>
      <c r="C20" s="287"/>
      <c r="D20" s="287"/>
      <c r="E20" s="287"/>
      <c r="F20" s="287"/>
      <c r="G20" s="287"/>
    </row>
    <row r="21" spans="1:7" ht="33.75" customHeight="1">
      <c r="A21" s="285" t="s">
        <v>235</v>
      </c>
      <c r="B21" s="285"/>
      <c r="C21" s="285"/>
      <c r="D21" s="285"/>
      <c r="E21" s="285"/>
      <c r="F21" s="285"/>
      <c r="G21" s="285"/>
    </row>
    <row r="22" spans="1:7" ht="21.75" customHeight="1">
      <c r="A22" s="285" t="s">
        <v>236</v>
      </c>
      <c r="B22" s="285"/>
      <c r="C22" s="285"/>
      <c r="D22" s="285"/>
      <c r="E22" s="285"/>
      <c r="F22" s="285"/>
      <c r="G22" s="285"/>
    </row>
    <row r="23" spans="1:7" ht="42" customHeight="1">
      <c r="A23" s="285" t="s">
        <v>237</v>
      </c>
      <c r="B23" s="285"/>
      <c r="C23" s="285"/>
      <c r="D23" s="285"/>
      <c r="E23" s="285"/>
      <c r="F23" s="285"/>
      <c r="G23" s="285"/>
    </row>
    <row r="24" spans="1:7" ht="21.75" customHeight="1">
      <c r="A24" s="285" t="s">
        <v>238</v>
      </c>
      <c r="B24" s="285"/>
      <c r="C24" s="285"/>
      <c r="D24" s="285"/>
      <c r="E24" s="285"/>
      <c r="F24" s="94"/>
      <c r="G24" s="94"/>
    </row>
    <row r="25" spans="1:7" ht="42" customHeight="1">
      <c r="A25" s="285" t="s">
        <v>239</v>
      </c>
      <c r="B25" s="285"/>
      <c r="C25" s="285"/>
      <c r="D25" s="285"/>
      <c r="E25" s="285"/>
      <c r="F25" s="285"/>
      <c r="G25" s="285"/>
    </row>
    <row r="26" spans="1:7" ht="42" customHeight="1">
      <c r="A26" s="285" t="s">
        <v>240</v>
      </c>
      <c r="B26" s="285"/>
      <c r="C26" s="285"/>
      <c r="D26" s="285"/>
      <c r="E26" s="285"/>
      <c r="F26" s="285"/>
      <c r="G26" s="285"/>
    </row>
    <row r="27" spans="1:7" ht="21.75" customHeight="1">
      <c r="A27" s="285" t="s">
        <v>420</v>
      </c>
      <c r="B27" s="285"/>
      <c r="C27" s="285"/>
      <c r="D27" s="285"/>
      <c r="E27" s="285"/>
      <c r="F27" s="94"/>
      <c r="G27" s="94"/>
    </row>
    <row r="28" spans="1:7" ht="42" customHeight="1">
      <c r="A28" s="285" t="s">
        <v>241</v>
      </c>
      <c r="B28" s="285"/>
      <c r="C28" s="285"/>
      <c r="D28" s="285"/>
      <c r="E28" s="285"/>
      <c r="F28" s="285"/>
      <c r="G28" s="285"/>
    </row>
    <row r="29" spans="1:7" ht="21.75" customHeight="1">
      <c r="A29" s="287" t="s">
        <v>242</v>
      </c>
      <c r="B29" s="287"/>
      <c r="C29" s="287"/>
      <c r="D29" s="287"/>
      <c r="E29" s="287"/>
      <c r="F29" s="94"/>
      <c r="G29" s="94"/>
    </row>
    <row r="30" spans="1:7" ht="42" customHeight="1">
      <c r="A30" s="287" t="s">
        <v>243</v>
      </c>
      <c r="B30" s="287"/>
      <c r="C30" s="287"/>
      <c r="D30" s="287"/>
      <c r="E30" s="287"/>
      <c r="F30" s="287"/>
      <c r="G30" s="287"/>
    </row>
    <row r="31" spans="1:7" ht="42" customHeight="1">
      <c r="A31" s="287" t="s">
        <v>244</v>
      </c>
      <c r="B31" s="287"/>
      <c r="C31" s="287"/>
      <c r="D31" s="287"/>
      <c r="E31" s="287"/>
      <c r="F31" s="287"/>
      <c r="G31" s="287"/>
    </row>
    <row r="32" spans="1:7" ht="42" customHeight="1">
      <c r="A32" s="287" t="s">
        <v>245</v>
      </c>
      <c r="B32" s="287"/>
      <c r="C32" s="287"/>
      <c r="D32" s="287"/>
      <c r="E32" s="287"/>
      <c r="F32" s="287"/>
      <c r="G32" s="287"/>
    </row>
    <row r="33" spans="1:7" ht="21.75" customHeight="1">
      <c r="A33" s="288" t="s">
        <v>246</v>
      </c>
      <c r="B33" s="288"/>
      <c r="C33" s="288"/>
      <c r="D33" s="288"/>
      <c r="E33" s="288"/>
      <c r="F33" s="288"/>
      <c r="G33" s="288"/>
    </row>
    <row r="34" spans="1:7" ht="21.75" customHeight="1">
      <c r="A34" s="96"/>
      <c r="B34" s="96"/>
      <c r="C34" s="96"/>
      <c r="D34" s="289" t="s">
        <v>247</v>
      </c>
      <c r="E34" s="289"/>
      <c r="F34" s="289"/>
      <c r="G34" s="289"/>
    </row>
    <row r="35" spans="1:8" s="84" customFormat="1" ht="21.75" customHeight="1">
      <c r="A35" s="290" t="s">
        <v>248</v>
      </c>
      <c r="B35" s="291"/>
      <c r="C35" s="292"/>
      <c r="D35" s="293" t="s">
        <v>7</v>
      </c>
      <c r="E35" s="293"/>
      <c r="F35" s="293" t="s">
        <v>8</v>
      </c>
      <c r="G35" s="293"/>
      <c r="H35" s="93"/>
    </row>
    <row r="36" spans="1:7" ht="21.75" customHeight="1">
      <c r="A36" s="294" t="s">
        <v>249</v>
      </c>
      <c r="B36" s="295"/>
      <c r="C36" s="97"/>
      <c r="D36" s="296">
        <f>105297293+374827160</f>
        <v>480124453</v>
      </c>
      <c r="E36" s="297"/>
      <c r="F36" s="296">
        <v>288115604</v>
      </c>
      <c r="G36" s="297"/>
    </row>
    <row r="37" spans="1:7" ht="21.75" customHeight="1">
      <c r="A37" s="298" t="s">
        <v>250</v>
      </c>
      <c r="B37" s="298"/>
      <c r="C37" s="298"/>
      <c r="D37" s="296">
        <f>2134144440+15875520</f>
        <v>2150019960</v>
      </c>
      <c r="E37" s="297"/>
      <c r="F37" s="299">
        <v>470637031</v>
      </c>
      <c r="G37" s="300"/>
    </row>
    <row r="38" spans="1:7" ht="21.75" customHeight="1">
      <c r="A38" s="298" t="s">
        <v>251</v>
      </c>
      <c r="B38" s="298"/>
      <c r="C38" s="298"/>
      <c r="D38" s="299"/>
      <c r="E38" s="300"/>
      <c r="F38" s="299"/>
      <c r="G38" s="300"/>
    </row>
    <row r="39" spans="1:8" s="84" customFormat="1" ht="21.75" customHeight="1">
      <c r="A39" s="301" t="s">
        <v>252</v>
      </c>
      <c r="B39" s="301"/>
      <c r="C39" s="301"/>
      <c r="D39" s="302">
        <f>SUM(D36:E38)</f>
        <v>2630144413</v>
      </c>
      <c r="E39" s="303"/>
      <c r="F39" s="304">
        <f>SUM(F36:G38)</f>
        <v>758752635</v>
      </c>
      <c r="G39" s="305"/>
      <c r="H39" s="93"/>
    </row>
    <row r="40" spans="1:7" ht="21.75" customHeight="1">
      <c r="A40" s="100"/>
      <c r="B40" s="100"/>
      <c r="C40" s="100"/>
      <c r="D40" s="101"/>
      <c r="E40" s="101"/>
      <c r="F40" s="101"/>
      <c r="G40" s="102"/>
    </row>
    <row r="41" spans="1:8" s="84" customFormat="1" ht="21.75" customHeight="1">
      <c r="A41" s="290" t="s">
        <v>253</v>
      </c>
      <c r="B41" s="291"/>
      <c r="C41" s="292"/>
      <c r="D41" s="293" t="s">
        <v>7</v>
      </c>
      <c r="E41" s="293"/>
      <c r="F41" s="293" t="s">
        <v>8</v>
      </c>
      <c r="G41" s="293"/>
      <c r="H41" s="93"/>
    </row>
    <row r="42" spans="1:7" ht="21.75" customHeight="1">
      <c r="A42" s="306" t="s">
        <v>254</v>
      </c>
      <c r="B42" s="307"/>
      <c r="C42" s="308"/>
      <c r="D42" s="299">
        <v>150000000</v>
      </c>
      <c r="E42" s="300"/>
      <c r="F42" s="299">
        <v>150000000</v>
      </c>
      <c r="G42" s="300"/>
    </row>
    <row r="43" spans="1:7" ht="21.75" customHeight="1">
      <c r="A43" s="306" t="s">
        <v>255</v>
      </c>
      <c r="B43" s="307"/>
      <c r="C43" s="308"/>
      <c r="D43" s="299"/>
      <c r="E43" s="300"/>
      <c r="F43" s="299"/>
      <c r="G43" s="300"/>
    </row>
    <row r="44" spans="1:7" ht="30.75" customHeight="1">
      <c r="A44" s="306" t="s">
        <v>256</v>
      </c>
      <c r="B44" s="307"/>
      <c r="C44" s="308"/>
      <c r="D44" s="299">
        <f>F44</f>
        <v>225238080</v>
      </c>
      <c r="E44" s="300"/>
      <c r="F44" s="299">
        <v>225238080</v>
      </c>
      <c r="G44" s="300"/>
    </row>
    <row r="45" spans="1:7" ht="21.75" customHeight="1">
      <c r="A45" s="306" t="s">
        <v>257</v>
      </c>
      <c r="B45" s="307"/>
      <c r="C45" s="308"/>
      <c r="D45" s="299">
        <v>100000000</v>
      </c>
      <c r="E45" s="300"/>
      <c r="F45" s="299">
        <v>100000000</v>
      </c>
      <c r="G45" s="300"/>
    </row>
    <row r="46" spans="1:9" ht="21.75" customHeight="1">
      <c r="A46" s="306" t="s">
        <v>258</v>
      </c>
      <c r="B46" s="307"/>
      <c r="C46" s="308"/>
      <c r="D46" s="299">
        <f>D47-D42-D44-D45</f>
        <v>1838796518</v>
      </c>
      <c r="E46" s="300"/>
      <c r="F46" s="299">
        <v>2202478748</v>
      </c>
      <c r="G46" s="300"/>
      <c r="H46" s="299">
        <v>1769681018</v>
      </c>
      <c r="I46" s="300"/>
    </row>
    <row r="47" spans="1:8" s="84" customFormat="1" ht="21.75" customHeight="1">
      <c r="A47" s="309" t="s">
        <v>252</v>
      </c>
      <c r="B47" s="310"/>
      <c r="C47" s="103"/>
      <c r="D47" s="311">
        <f>69115500+2244919098</f>
        <v>2314034598</v>
      </c>
      <c r="E47" s="312"/>
      <c r="F47" s="311">
        <f>SUM(F42:G46)</f>
        <v>2677716828</v>
      </c>
      <c r="G47" s="312"/>
      <c r="H47" s="93"/>
    </row>
    <row r="48" spans="1:8" s="84" customFormat="1" ht="21.75" customHeight="1">
      <c r="A48" s="100"/>
      <c r="B48" s="100"/>
      <c r="C48" s="104"/>
      <c r="D48" s="105"/>
      <c r="E48" s="105"/>
      <c r="F48" s="105"/>
      <c r="G48" s="106"/>
      <c r="H48" s="93"/>
    </row>
    <row r="49" spans="1:8" s="84" customFormat="1" ht="21.75" customHeight="1">
      <c r="A49" s="290" t="s">
        <v>259</v>
      </c>
      <c r="B49" s="291"/>
      <c r="C49" s="107"/>
      <c r="D49" s="293" t="s">
        <v>7</v>
      </c>
      <c r="E49" s="293"/>
      <c r="F49" s="293" t="s">
        <v>8</v>
      </c>
      <c r="G49" s="293"/>
      <c r="H49" s="93"/>
    </row>
    <row r="50" spans="1:7" ht="21.75" customHeight="1">
      <c r="A50" s="306" t="s">
        <v>260</v>
      </c>
      <c r="B50" s="307"/>
      <c r="C50" s="308"/>
      <c r="D50" s="313">
        <v>60084140</v>
      </c>
      <c r="E50" s="314"/>
      <c r="F50" s="313">
        <v>60084140</v>
      </c>
      <c r="G50" s="314"/>
    </row>
    <row r="51" spans="1:7" ht="21.75" customHeight="1">
      <c r="A51" s="306" t="s">
        <v>261</v>
      </c>
      <c r="B51" s="307"/>
      <c r="C51" s="308"/>
      <c r="D51" s="313">
        <f>89726491+8568484254</f>
        <v>8658210745</v>
      </c>
      <c r="E51" s="314"/>
      <c r="F51" s="313">
        <v>9160755145</v>
      </c>
      <c r="G51" s="314"/>
    </row>
    <row r="52" spans="1:7" ht="21.75" customHeight="1">
      <c r="A52" s="298" t="s">
        <v>262</v>
      </c>
      <c r="B52" s="298"/>
      <c r="C52" s="298"/>
      <c r="D52" s="313">
        <v>739499308</v>
      </c>
      <c r="E52" s="314"/>
      <c r="F52" s="315">
        <v>771820996</v>
      </c>
      <c r="G52" s="315"/>
    </row>
    <row r="53" spans="1:7" ht="21.75" customHeight="1">
      <c r="A53" s="298" t="s">
        <v>263</v>
      </c>
      <c r="B53" s="298"/>
      <c r="C53" s="298"/>
      <c r="D53" s="299">
        <v>6751481001</v>
      </c>
      <c r="E53" s="300"/>
      <c r="F53" s="315">
        <v>6631716861</v>
      </c>
      <c r="G53" s="315"/>
    </row>
    <row r="54" spans="1:7" ht="21.75" customHeight="1">
      <c r="A54" s="306" t="s">
        <v>264</v>
      </c>
      <c r="B54" s="307"/>
      <c r="C54" s="308"/>
      <c r="D54" s="299">
        <f>4590768094+579725585</f>
        <v>5170493679</v>
      </c>
      <c r="E54" s="300"/>
      <c r="F54" s="299">
        <v>9791202162</v>
      </c>
      <c r="G54" s="300"/>
    </row>
    <row r="55" spans="1:7" ht="21.75" customHeight="1">
      <c r="A55" s="298" t="s">
        <v>265</v>
      </c>
      <c r="B55" s="298"/>
      <c r="C55" s="298"/>
      <c r="D55" s="313">
        <v>111083451</v>
      </c>
      <c r="E55" s="314"/>
      <c r="F55" s="315">
        <v>94879295</v>
      </c>
      <c r="G55" s="315"/>
    </row>
    <row r="56" spans="1:7" ht="21.75" customHeight="1">
      <c r="A56" s="306" t="s">
        <v>266</v>
      </c>
      <c r="B56" s="307"/>
      <c r="C56" s="108"/>
      <c r="D56" s="316">
        <v>354002034</v>
      </c>
      <c r="E56" s="316"/>
      <c r="F56" s="315">
        <v>354002034</v>
      </c>
      <c r="G56" s="315"/>
    </row>
    <row r="57" spans="1:8" s="84" customFormat="1" ht="21.75" customHeight="1">
      <c r="A57" s="317" t="s">
        <v>267</v>
      </c>
      <c r="B57" s="318"/>
      <c r="C57" s="318"/>
      <c r="D57" s="302">
        <f>SUM(D50:E56)</f>
        <v>21844854358</v>
      </c>
      <c r="E57" s="303"/>
      <c r="F57" s="319">
        <f>SUM(F50:G56)</f>
        <v>26864460633</v>
      </c>
      <c r="G57" s="320"/>
      <c r="H57" s="93"/>
    </row>
    <row r="58" spans="1:8" s="84" customFormat="1" ht="21.75" customHeight="1">
      <c r="A58" s="110"/>
      <c r="B58" s="110"/>
      <c r="C58" s="110"/>
      <c r="D58" s="111"/>
      <c r="E58" s="111"/>
      <c r="F58" s="112"/>
      <c r="G58" s="112"/>
      <c r="H58" s="93"/>
    </row>
    <row r="59" spans="1:8" s="84" customFormat="1" ht="21.75" customHeight="1">
      <c r="A59" s="321" t="s">
        <v>268</v>
      </c>
      <c r="B59" s="321"/>
      <c r="C59" s="321"/>
      <c r="D59" s="293" t="s">
        <v>7</v>
      </c>
      <c r="E59" s="293"/>
      <c r="F59" s="293" t="s">
        <v>8</v>
      </c>
      <c r="G59" s="293"/>
      <c r="H59" s="93"/>
    </row>
    <row r="60" spans="1:7" ht="21.75" customHeight="1">
      <c r="A60" s="306" t="s">
        <v>269</v>
      </c>
      <c r="B60" s="307"/>
      <c r="C60" s="308"/>
      <c r="D60" s="313">
        <f>230885151+177699764</f>
        <v>408584915</v>
      </c>
      <c r="E60" s="314"/>
      <c r="F60" s="313">
        <f>75199628+39985028</f>
        <v>115184656</v>
      </c>
      <c r="G60" s="314"/>
    </row>
    <row r="61" spans="1:8" s="84" customFormat="1" ht="21.75" customHeight="1">
      <c r="A61" s="309" t="s">
        <v>252</v>
      </c>
      <c r="B61" s="310"/>
      <c r="C61" s="103"/>
      <c r="D61" s="311">
        <f>D60</f>
        <v>408584915</v>
      </c>
      <c r="E61" s="312"/>
      <c r="F61" s="322">
        <f>F60</f>
        <v>115184656</v>
      </c>
      <c r="G61" s="323"/>
      <c r="H61" s="93"/>
    </row>
    <row r="62" spans="1:8" s="84" customFormat="1" ht="21.75" customHeight="1">
      <c r="A62" s="113"/>
      <c r="B62" s="113"/>
      <c r="C62" s="110"/>
      <c r="D62" s="112"/>
      <c r="E62" s="112"/>
      <c r="F62" s="112"/>
      <c r="G62" s="112"/>
      <c r="H62" s="93"/>
    </row>
    <row r="63" spans="1:8" s="84" customFormat="1" ht="21.75" customHeight="1">
      <c r="A63" s="321" t="s">
        <v>270</v>
      </c>
      <c r="B63" s="321"/>
      <c r="C63" s="321"/>
      <c r="D63" s="293" t="s">
        <v>7</v>
      </c>
      <c r="E63" s="293"/>
      <c r="F63" s="293" t="s">
        <v>8</v>
      </c>
      <c r="G63" s="293"/>
      <c r="H63" s="93"/>
    </row>
    <row r="64" spans="1:8" s="118" customFormat="1" ht="21.75" customHeight="1">
      <c r="A64" s="324" t="s">
        <v>271</v>
      </c>
      <c r="B64" s="325"/>
      <c r="C64" s="326"/>
      <c r="D64" s="299">
        <f>12190000+1211726645</f>
        <v>1223916645</v>
      </c>
      <c r="E64" s="300"/>
      <c r="F64" s="327">
        <f>12190000+1087899105</f>
        <v>1100089105</v>
      </c>
      <c r="G64" s="328"/>
      <c r="H64" s="117"/>
    </row>
    <row r="65" spans="1:8" s="118" customFormat="1" ht="21.75" customHeight="1">
      <c r="A65" s="324" t="s">
        <v>272</v>
      </c>
      <c r="B65" s="325"/>
      <c r="C65" s="326"/>
      <c r="D65" s="299">
        <v>85000000</v>
      </c>
      <c r="E65" s="300"/>
      <c r="F65" s="299">
        <v>85000000</v>
      </c>
      <c r="G65" s="300"/>
      <c r="H65" s="117"/>
    </row>
    <row r="66" spans="1:8" s="84" customFormat="1" ht="21.75" customHeight="1">
      <c r="A66" s="329" t="s">
        <v>252</v>
      </c>
      <c r="B66" s="330"/>
      <c r="C66" s="119"/>
      <c r="D66" s="331">
        <f>SUM(D64:E65)</f>
        <v>1308916645</v>
      </c>
      <c r="E66" s="331"/>
      <c r="F66" s="331">
        <f>SUM(F64:G65)</f>
        <v>1185089105</v>
      </c>
      <c r="G66" s="331"/>
      <c r="H66" s="120">
        <v>1338801010</v>
      </c>
    </row>
    <row r="67" spans="1:8" ht="21.75" customHeight="1">
      <c r="A67" s="332" t="s">
        <v>273</v>
      </c>
      <c r="B67" s="332"/>
      <c r="C67" s="332"/>
      <c r="D67" s="332"/>
      <c r="E67" s="332"/>
      <c r="H67" s="148">
        <f>H66-D66</f>
        <v>29884365</v>
      </c>
    </row>
    <row r="68" spans="1:8" s="84" customFormat="1" ht="52.5" customHeight="1">
      <c r="A68" s="57" t="s">
        <v>274</v>
      </c>
      <c r="B68" s="57" t="s">
        <v>275</v>
      </c>
      <c r="C68" s="57" t="s">
        <v>276</v>
      </c>
      <c r="D68" s="57" t="s">
        <v>277</v>
      </c>
      <c r="E68" s="57" t="s">
        <v>278</v>
      </c>
      <c r="F68" s="57" t="s">
        <v>279</v>
      </c>
      <c r="G68" s="57" t="s">
        <v>280</v>
      </c>
      <c r="H68" s="93"/>
    </row>
    <row r="69" spans="1:7" ht="21.75" customHeight="1">
      <c r="A69" s="290" t="s">
        <v>281</v>
      </c>
      <c r="B69" s="291"/>
      <c r="C69" s="291"/>
      <c r="D69" s="291"/>
      <c r="E69" s="121"/>
      <c r="F69" s="121"/>
      <c r="G69" s="122"/>
    </row>
    <row r="70" spans="1:8" s="84" customFormat="1" ht="33.75" customHeight="1">
      <c r="A70" s="123" t="s">
        <v>282</v>
      </c>
      <c r="B70" s="124">
        <f>153442536+43629827269</f>
        <v>43783269805</v>
      </c>
      <c r="C70" s="124">
        <v>39997812504</v>
      </c>
      <c r="D70" s="124">
        <v>6458834838</v>
      </c>
      <c r="E70" s="124">
        <v>1056943889</v>
      </c>
      <c r="F70" s="125">
        <v>1365909770</v>
      </c>
      <c r="G70" s="125">
        <f>SUM(B70:F70)</f>
        <v>92662770806</v>
      </c>
      <c r="H70" s="93"/>
    </row>
    <row r="71" spans="1:8" s="118" customFormat="1" ht="30.75" customHeight="1">
      <c r="A71" s="126" t="s">
        <v>283</v>
      </c>
      <c r="B71" s="240"/>
      <c r="C71" s="127"/>
      <c r="D71" s="241">
        <v>1019636364</v>
      </c>
      <c r="E71" s="68"/>
      <c r="F71" s="32"/>
      <c r="G71" s="125">
        <f aca="true" t="shared" si="0" ref="G71:G76">SUM(B71:F71)</f>
        <v>1019636364</v>
      </c>
      <c r="H71" s="117"/>
    </row>
    <row r="72" spans="1:8" s="118" customFormat="1" ht="39.75" customHeight="1">
      <c r="A72" s="128" t="s">
        <v>284</v>
      </c>
      <c r="B72" s="241">
        <v>5185982987</v>
      </c>
      <c r="C72" s="32"/>
      <c r="D72" s="241">
        <v>504978164</v>
      </c>
      <c r="E72" s="32"/>
      <c r="F72" s="32"/>
      <c r="G72" s="125">
        <f t="shared" si="0"/>
        <v>5690961151</v>
      </c>
      <c r="H72" s="117"/>
    </row>
    <row r="73" spans="1:8" s="118" customFormat="1" ht="33" customHeight="1">
      <c r="A73" s="126" t="s">
        <v>421</v>
      </c>
      <c r="B73" s="129"/>
      <c r="C73" s="32"/>
      <c r="D73" s="32"/>
      <c r="E73" s="32"/>
      <c r="F73" s="32"/>
      <c r="G73" s="125"/>
      <c r="H73" s="117"/>
    </row>
    <row r="74" spans="1:8" s="118" customFormat="1" ht="33.75" customHeight="1">
      <c r="A74" s="126" t="s">
        <v>285</v>
      </c>
      <c r="B74" s="130"/>
      <c r="C74" s="32"/>
      <c r="D74" s="32"/>
      <c r="E74" s="32"/>
      <c r="F74" s="32"/>
      <c r="G74" s="125"/>
      <c r="H74" s="117"/>
    </row>
    <row r="75" spans="1:8" s="118" customFormat="1" ht="30" customHeight="1">
      <c r="A75" s="126" t="s">
        <v>286</v>
      </c>
      <c r="B75" s="130"/>
      <c r="C75" s="32"/>
      <c r="D75" s="32"/>
      <c r="E75" s="32"/>
      <c r="F75" s="32"/>
      <c r="G75" s="125">
        <f t="shared" si="0"/>
        <v>0</v>
      </c>
      <c r="H75" s="117"/>
    </row>
    <row r="76" spans="1:8" s="84" customFormat="1" ht="36" customHeight="1">
      <c r="A76" s="131" t="s">
        <v>287</v>
      </c>
      <c r="B76" s="132">
        <f>SUM(B70:B75)</f>
        <v>48969252792</v>
      </c>
      <c r="C76" s="132">
        <f>C70</f>
        <v>39997812504</v>
      </c>
      <c r="D76" s="132">
        <f>SUM(D70:D75)</f>
        <v>7983449366</v>
      </c>
      <c r="E76" s="132">
        <f>SUM(E70:E75)</f>
        <v>1056943889</v>
      </c>
      <c r="F76" s="132">
        <f>SUM(F70:F75)</f>
        <v>1365909770</v>
      </c>
      <c r="G76" s="132">
        <f t="shared" si="0"/>
        <v>99373368321</v>
      </c>
      <c r="H76" s="133"/>
    </row>
    <row r="77" spans="1:8" s="84" customFormat="1" ht="21.75" customHeight="1">
      <c r="A77" s="332" t="s">
        <v>288</v>
      </c>
      <c r="B77" s="332"/>
      <c r="C77" s="332"/>
      <c r="D77" s="134"/>
      <c r="E77" s="134"/>
      <c r="F77" s="134"/>
      <c r="G77" s="134"/>
      <c r="H77" s="93"/>
    </row>
    <row r="78" spans="1:8" s="84" customFormat="1" ht="39.75" customHeight="1">
      <c r="A78" s="135" t="s">
        <v>289</v>
      </c>
      <c r="B78" s="136">
        <v>11901133616</v>
      </c>
      <c r="C78" s="136">
        <v>24308471822</v>
      </c>
      <c r="D78" s="136">
        <v>4479709376</v>
      </c>
      <c r="E78" s="136">
        <v>742767440</v>
      </c>
      <c r="F78" s="136">
        <v>1365909770</v>
      </c>
      <c r="G78" s="136">
        <f aca="true" t="shared" si="1" ref="G78:G83">SUM(B78:F78)</f>
        <v>42797992024</v>
      </c>
      <c r="H78" s="137"/>
    </row>
    <row r="79" spans="1:8" s="118" customFormat="1" ht="36" customHeight="1">
      <c r="A79" s="126" t="s">
        <v>290</v>
      </c>
      <c r="B79" s="241">
        <v>283498242</v>
      </c>
      <c r="C79" s="241">
        <v>705968629</v>
      </c>
      <c r="D79" s="241">
        <v>134406348</v>
      </c>
      <c r="E79" s="241">
        <f>24092863-2</f>
        <v>24092861</v>
      </c>
      <c r="F79" s="241"/>
      <c r="G79" s="125">
        <f t="shared" si="1"/>
        <v>1147966080</v>
      </c>
      <c r="H79" s="138"/>
    </row>
    <row r="80" spans="1:8" s="118" customFormat="1" ht="33.75" customHeight="1">
      <c r="A80" s="126" t="s">
        <v>291</v>
      </c>
      <c r="B80" s="32"/>
      <c r="C80" s="32"/>
      <c r="D80" s="32"/>
      <c r="E80" s="32"/>
      <c r="F80" s="32"/>
      <c r="G80" s="139">
        <f t="shared" si="1"/>
        <v>0</v>
      </c>
      <c r="H80" s="140"/>
    </row>
    <row r="81" spans="1:10" s="118" customFormat="1" ht="22.5" customHeight="1">
      <c r="A81" s="126" t="s">
        <v>292</v>
      </c>
      <c r="B81" s="32"/>
      <c r="C81" s="32"/>
      <c r="D81" s="32"/>
      <c r="E81" s="32"/>
      <c r="F81" s="32"/>
      <c r="G81" s="161">
        <f t="shared" si="1"/>
        <v>0</v>
      </c>
      <c r="H81" s="140"/>
      <c r="J81" s="141"/>
    </row>
    <row r="82" spans="1:8" s="118" customFormat="1" ht="32.25" customHeight="1">
      <c r="A82" s="126" t="s">
        <v>285</v>
      </c>
      <c r="B82" s="32"/>
      <c r="C82" s="32"/>
      <c r="D82" s="32"/>
      <c r="E82" s="32"/>
      <c r="F82" s="32"/>
      <c r="G82" s="139">
        <f t="shared" si="1"/>
        <v>0</v>
      </c>
      <c r="H82" s="138"/>
    </row>
    <row r="83" spans="1:8" s="118" customFormat="1" ht="31.5" customHeight="1">
      <c r="A83" s="126" t="s">
        <v>293</v>
      </c>
      <c r="B83" s="32"/>
      <c r="C83" s="32"/>
      <c r="D83" s="32"/>
      <c r="E83" s="32"/>
      <c r="F83" s="32"/>
      <c r="G83" s="139">
        <f t="shared" si="1"/>
        <v>0</v>
      </c>
      <c r="H83" s="117"/>
    </row>
    <row r="84" spans="1:8" s="144" customFormat="1" ht="19.5" customHeight="1">
      <c r="A84" s="142" t="s">
        <v>294</v>
      </c>
      <c r="B84" s="125">
        <f aca="true" t="shared" si="2" ref="B84:G84">B78+B79+B80+B81-B82-B83</f>
        <v>12184631858</v>
      </c>
      <c r="C84" s="125">
        <f t="shared" si="2"/>
        <v>25014440451</v>
      </c>
      <c r="D84" s="125">
        <f t="shared" si="2"/>
        <v>4614115724</v>
      </c>
      <c r="E84" s="125">
        <f t="shared" si="2"/>
        <v>766860301</v>
      </c>
      <c r="F84" s="143">
        <f t="shared" si="2"/>
        <v>1365909770</v>
      </c>
      <c r="G84" s="125">
        <f t="shared" si="2"/>
        <v>43945958104</v>
      </c>
      <c r="H84" s="138"/>
    </row>
    <row r="85" spans="1:8" s="144" customFormat="1" ht="37.5" customHeight="1">
      <c r="A85" s="142" t="s">
        <v>295</v>
      </c>
      <c r="B85" s="125">
        <v>31882136189</v>
      </c>
      <c r="C85" s="125">
        <v>15689340682</v>
      </c>
      <c r="D85" s="125">
        <v>1979125462</v>
      </c>
      <c r="E85" s="125">
        <v>314176449</v>
      </c>
      <c r="F85" s="125">
        <f>F70-F78</f>
        <v>0</v>
      </c>
      <c r="G85" s="125">
        <f>G70-G78</f>
        <v>49864778782</v>
      </c>
      <c r="H85" s="138"/>
    </row>
    <row r="86" spans="1:8" s="144" customFormat="1" ht="37.5" customHeight="1">
      <c r="A86" s="145" t="s">
        <v>296</v>
      </c>
      <c r="B86" s="146">
        <f aca="true" t="shared" si="3" ref="B86:G86">B76-B84</f>
        <v>36784620934</v>
      </c>
      <c r="C86" s="146">
        <f t="shared" si="3"/>
        <v>14983372053</v>
      </c>
      <c r="D86" s="146">
        <f t="shared" si="3"/>
        <v>3369333642</v>
      </c>
      <c r="E86" s="146">
        <f t="shared" si="3"/>
        <v>290083588</v>
      </c>
      <c r="F86" s="146">
        <f t="shared" si="3"/>
        <v>0</v>
      </c>
      <c r="G86" s="147">
        <f t="shared" si="3"/>
        <v>55427410217</v>
      </c>
      <c r="H86" s="138"/>
    </row>
    <row r="87" spans="1:8" ht="21.75" customHeight="1">
      <c r="A87" s="333" t="s">
        <v>297</v>
      </c>
      <c r="B87" s="333"/>
      <c r="C87" s="333"/>
      <c r="D87" s="333"/>
      <c r="E87" s="333"/>
      <c r="F87" s="333"/>
      <c r="G87" s="333"/>
      <c r="H87" s="148"/>
    </row>
    <row r="88" spans="1:8" ht="21.75" customHeight="1">
      <c r="A88" s="332" t="s">
        <v>298</v>
      </c>
      <c r="B88" s="332"/>
      <c r="C88" s="332"/>
      <c r="D88" s="332"/>
      <c r="E88" s="149"/>
      <c r="F88" s="149"/>
      <c r="G88" s="149"/>
      <c r="H88" s="148"/>
    </row>
    <row r="89" spans="1:8" s="84" customFormat="1" ht="38.25" customHeight="1">
      <c r="A89" s="334" t="s">
        <v>274</v>
      </c>
      <c r="B89" s="335"/>
      <c r="C89" s="150" t="s">
        <v>299</v>
      </c>
      <c r="D89" s="150" t="s">
        <v>300</v>
      </c>
      <c r="E89" s="336" t="s">
        <v>301</v>
      </c>
      <c r="F89" s="337"/>
      <c r="G89" s="178" t="s">
        <v>280</v>
      </c>
      <c r="H89" s="148"/>
    </row>
    <row r="90" spans="1:8" s="84" customFormat="1" ht="21.75" customHeight="1">
      <c r="A90" s="338" t="s">
        <v>282</v>
      </c>
      <c r="B90" s="339"/>
      <c r="C90" s="151">
        <v>795024959</v>
      </c>
      <c r="D90" s="151">
        <v>1050354127</v>
      </c>
      <c r="E90" s="340">
        <v>74900000</v>
      </c>
      <c r="F90" s="341"/>
      <c r="G90" s="161">
        <f>SUM(B90:F90)</f>
        <v>1920279086</v>
      </c>
      <c r="H90" s="152"/>
    </row>
    <row r="91" spans="1:8" s="118" customFormat="1" ht="21.75" customHeight="1">
      <c r="A91" s="324" t="s">
        <v>302</v>
      </c>
      <c r="B91" s="325"/>
      <c r="C91" s="153"/>
      <c r="D91" s="153"/>
      <c r="E91" s="342"/>
      <c r="F91" s="343"/>
      <c r="G91" s="127">
        <f>SUM(B91:F91)</f>
        <v>0</v>
      </c>
      <c r="H91" s="117"/>
    </row>
    <row r="92" spans="1:8" s="118" customFormat="1" ht="21.75" customHeight="1">
      <c r="A92" s="324" t="s">
        <v>303</v>
      </c>
      <c r="B92" s="325"/>
      <c r="C92" s="153"/>
      <c r="D92" s="153"/>
      <c r="E92" s="154"/>
      <c r="F92" s="155"/>
      <c r="G92" s="127">
        <f>SUM(B92:F92)</f>
        <v>0</v>
      </c>
      <c r="H92" s="117"/>
    </row>
    <row r="93" spans="1:8" s="84" customFormat="1" ht="21.75" customHeight="1">
      <c r="A93" s="344" t="s">
        <v>287</v>
      </c>
      <c r="B93" s="345"/>
      <c r="C93" s="151">
        <f>C90</f>
        <v>795024959</v>
      </c>
      <c r="D93" s="156">
        <f>D90+C91</f>
        <v>1050354127</v>
      </c>
      <c r="E93" s="346">
        <f>E90</f>
        <v>74900000</v>
      </c>
      <c r="F93" s="347"/>
      <c r="G93" s="161">
        <f>SUM(B93:F93)</f>
        <v>1920279086</v>
      </c>
      <c r="H93" s="93"/>
    </row>
    <row r="94" spans="1:7" ht="21.75" customHeight="1">
      <c r="A94" s="348" t="s">
        <v>288</v>
      </c>
      <c r="B94" s="349"/>
      <c r="C94" s="349"/>
      <c r="D94" s="349"/>
      <c r="E94" s="349"/>
      <c r="F94" s="349"/>
      <c r="G94" s="350"/>
    </row>
    <row r="95" spans="1:8" s="84" customFormat="1" ht="21.75" customHeight="1">
      <c r="A95" s="321" t="s">
        <v>304</v>
      </c>
      <c r="B95" s="321"/>
      <c r="C95" s="157"/>
      <c r="D95" s="158">
        <v>696910034</v>
      </c>
      <c r="E95" s="351">
        <v>66450002</v>
      </c>
      <c r="F95" s="352"/>
      <c r="G95" s="242">
        <f>SUM(B95:F95)</f>
        <v>763360036</v>
      </c>
      <c r="H95" s="152"/>
    </row>
    <row r="96" spans="1:8" s="118" customFormat="1" ht="21.75" customHeight="1">
      <c r="A96" s="324" t="s">
        <v>305</v>
      </c>
      <c r="B96" s="326"/>
      <c r="C96" s="159"/>
      <c r="D96" s="153">
        <v>15294044</v>
      </c>
      <c r="E96" s="342">
        <v>1408334</v>
      </c>
      <c r="F96" s="343"/>
      <c r="G96" s="161">
        <f>SUM(B96:F96)</f>
        <v>16702378</v>
      </c>
      <c r="H96" s="152"/>
    </row>
    <row r="97" spans="1:8" s="84" customFormat="1" ht="21.75" customHeight="1">
      <c r="A97" s="353" t="s">
        <v>306</v>
      </c>
      <c r="B97" s="354"/>
      <c r="C97" s="161"/>
      <c r="D97" s="162">
        <f>D95+D96</f>
        <v>712204078</v>
      </c>
      <c r="E97" s="340">
        <f>E95+E96</f>
        <v>67858336</v>
      </c>
      <c r="F97" s="341"/>
      <c r="G97" s="227">
        <f>G95+G96</f>
        <v>780062414</v>
      </c>
      <c r="H97" s="152"/>
    </row>
    <row r="98" spans="1:8" s="84" customFormat="1" ht="21.75" customHeight="1">
      <c r="A98" s="353" t="s">
        <v>307</v>
      </c>
      <c r="B98" s="354"/>
      <c r="C98" s="161">
        <f>C93</f>
        <v>795024959</v>
      </c>
      <c r="D98" s="162">
        <f>D90-D95</f>
        <v>353444093</v>
      </c>
      <c r="E98" s="341">
        <f>E90-E95</f>
        <v>8449998</v>
      </c>
      <c r="F98" s="355"/>
      <c r="G98" s="161">
        <f>G90-G95</f>
        <v>1156919050</v>
      </c>
      <c r="H98" s="152"/>
    </row>
    <row r="99" spans="1:8" s="84" customFormat="1" ht="21.75" customHeight="1">
      <c r="A99" s="344" t="s">
        <v>308</v>
      </c>
      <c r="B99" s="356"/>
      <c r="C99" s="164">
        <f>C98</f>
        <v>795024959</v>
      </c>
      <c r="D99" s="165">
        <f>D93-D97</f>
        <v>338150049</v>
      </c>
      <c r="E99" s="357">
        <f>E93-E97</f>
        <v>7041664</v>
      </c>
      <c r="F99" s="358"/>
      <c r="G99" s="166">
        <f>G93-G97</f>
        <v>1140216672</v>
      </c>
      <c r="H99" s="152"/>
    </row>
    <row r="100" spans="1:8" s="84" customFormat="1" ht="16.5" customHeight="1">
      <c r="A100" s="167"/>
      <c r="B100" s="168"/>
      <c r="C100" s="111"/>
      <c r="D100" s="111"/>
      <c r="E100" s="152"/>
      <c r="F100" s="152">
        <f>E98-E99-E96</f>
        <v>0</v>
      </c>
      <c r="G100" s="243"/>
      <c r="H100" s="152"/>
    </row>
    <row r="101" spans="1:8" s="118" customFormat="1" ht="21.75" customHeight="1">
      <c r="A101" s="290" t="s">
        <v>309</v>
      </c>
      <c r="B101" s="291"/>
      <c r="C101" s="292"/>
      <c r="D101" s="359" t="s">
        <v>7</v>
      </c>
      <c r="E101" s="360"/>
      <c r="F101" s="359" t="s">
        <v>310</v>
      </c>
      <c r="G101" s="360"/>
      <c r="H101" s="117"/>
    </row>
    <row r="102" spans="1:8" s="118" customFormat="1" ht="21.75" customHeight="1">
      <c r="A102" s="353" t="s">
        <v>311</v>
      </c>
      <c r="B102" s="361"/>
      <c r="C102" s="354"/>
      <c r="D102" s="362">
        <f>SUM(D104:E119)</f>
        <v>26042935701</v>
      </c>
      <c r="E102" s="363"/>
      <c r="F102" s="364">
        <f>SUM(F104:G119)</f>
        <v>30256115063</v>
      </c>
      <c r="G102" s="365"/>
      <c r="H102" s="170"/>
    </row>
    <row r="103" spans="1:8" s="118" customFormat="1" ht="21.75" customHeight="1">
      <c r="A103" s="114" t="s">
        <v>312</v>
      </c>
      <c r="B103" s="115"/>
      <c r="C103" s="116"/>
      <c r="D103" s="98"/>
      <c r="E103" s="99"/>
      <c r="F103" s="98"/>
      <c r="G103" s="99"/>
      <c r="H103" s="170"/>
    </row>
    <row r="104" spans="1:8" s="118" customFormat="1" ht="21.75" customHeight="1">
      <c r="A104" s="324" t="s">
        <v>313</v>
      </c>
      <c r="B104" s="325"/>
      <c r="C104" s="326"/>
      <c r="D104" s="296">
        <v>216052423</v>
      </c>
      <c r="E104" s="297"/>
      <c r="F104" s="299">
        <v>216052423</v>
      </c>
      <c r="G104" s="300"/>
      <c r="H104" s="117"/>
    </row>
    <row r="105" spans="1:8" s="118" customFormat="1" ht="21.75" customHeight="1">
      <c r="A105" s="324" t="s">
        <v>314</v>
      </c>
      <c r="B105" s="325"/>
      <c r="C105" s="326"/>
      <c r="D105" s="296">
        <v>250311270</v>
      </c>
      <c r="E105" s="297"/>
      <c r="F105" s="299">
        <v>250311270</v>
      </c>
      <c r="G105" s="300"/>
      <c r="H105" s="170"/>
    </row>
    <row r="106" spans="1:8" s="118" customFormat="1" ht="21.75" customHeight="1">
      <c r="A106" s="324" t="s">
        <v>315</v>
      </c>
      <c r="B106" s="325"/>
      <c r="C106" s="326"/>
      <c r="D106" s="299">
        <v>109286614</v>
      </c>
      <c r="E106" s="300"/>
      <c r="F106" s="299">
        <v>109286614</v>
      </c>
      <c r="G106" s="300"/>
      <c r="H106" s="170"/>
    </row>
    <row r="107" spans="1:8" s="118" customFormat="1" ht="21.75" customHeight="1">
      <c r="A107" s="324" t="s">
        <v>316</v>
      </c>
      <c r="B107" s="325"/>
      <c r="C107" s="326"/>
      <c r="D107" s="299">
        <v>9021832626</v>
      </c>
      <c r="E107" s="300"/>
      <c r="F107" s="299">
        <v>8802456287</v>
      </c>
      <c r="G107" s="300"/>
      <c r="H107" s="170"/>
    </row>
    <row r="108" spans="1:8" s="118" customFormat="1" ht="34.5" customHeight="1">
      <c r="A108" s="324" t="s">
        <v>317</v>
      </c>
      <c r="B108" s="325"/>
      <c r="C108" s="326"/>
      <c r="D108" s="299">
        <v>2730345841</v>
      </c>
      <c r="E108" s="300"/>
      <c r="F108" s="299">
        <v>2714479101</v>
      </c>
      <c r="G108" s="300"/>
      <c r="H108" s="171"/>
    </row>
    <row r="109" spans="1:8" s="118" customFormat="1" ht="21.75" customHeight="1">
      <c r="A109" s="324" t="s">
        <v>318</v>
      </c>
      <c r="B109" s="325"/>
      <c r="C109" s="326"/>
      <c r="D109" s="299">
        <v>1600299829</v>
      </c>
      <c r="E109" s="300"/>
      <c r="F109" s="299">
        <v>1600299829</v>
      </c>
      <c r="G109" s="300"/>
      <c r="H109" s="171"/>
    </row>
    <row r="110" spans="1:8" s="118" customFormat="1" ht="21.75" customHeight="1">
      <c r="A110" s="324" t="s">
        <v>319</v>
      </c>
      <c r="B110" s="325"/>
      <c r="C110" s="326"/>
      <c r="D110" s="296">
        <v>2639741198</v>
      </c>
      <c r="E110" s="297"/>
      <c r="F110" s="299">
        <v>2639741198</v>
      </c>
      <c r="G110" s="300"/>
      <c r="H110" s="171"/>
    </row>
    <row r="111" spans="1:8" s="118" customFormat="1" ht="21.75" customHeight="1">
      <c r="A111" s="366" t="s">
        <v>320</v>
      </c>
      <c r="B111" s="366"/>
      <c r="C111" s="366"/>
      <c r="D111" s="315">
        <v>1767815022</v>
      </c>
      <c r="E111" s="315"/>
      <c r="F111" s="315">
        <v>1767815022</v>
      </c>
      <c r="G111" s="315"/>
      <c r="H111" s="171"/>
    </row>
    <row r="112" spans="1:8" s="118" customFormat="1" ht="27" customHeight="1">
      <c r="A112" s="324" t="s">
        <v>321</v>
      </c>
      <c r="B112" s="325"/>
      <c r="C112" s="326"/>
      <c r="D112" s="299">
        <v>1030617713</v>
      </c>
      <c r="E112" s="300"/>
      <c r="F112" s="299">
        <v>1030617713</v>
      </c>
      <c r="G112" s="300"/>
      <c r="H112" s="171"/>
    </row>
    <row r="113" spans="1:8" s="118" customFormat="1" ht="21.75" customHeight="1">
      <c r="A113" s="366" t="s">
        <v>322</v>
      </c>
      <c r="B113" s="366"/>
      <c r="C113" s="366"/>
      <c r="D113" s="299">
        <v>4566085763</v>
      </c>
      <c r="E113" s="300"/>
      <c r="F113" s="299">
        <v>4511630328</v>
      </c>
      <c r="G113" s="300"/>
      <c r="H113" s="171"/>
    </row>
    <row r="114" spans="1:8" s="118" customFormat="1" ht="21.75" customHeight="1">
      <c r="A114" s="366" t="s">
        <v>323</v>
      </c>
      <c r="B114" s="366"/>
      <c r="C114" s="366"/>
      <c r="D114" s="315">
        <v>1408017171</v>
      </c>
      <c r="E114" s="315"/>
      <c r="F114" s="315">
        <v>1272613739</v>
      </c>
      <c r="G114" s="315"/>
      <c r="H114" s="171"/>
    </row>
    <row r="115" spans="1:8" s="118" customFormat="1" ht="21.75" customHeight="1">
      <c r="A115" s="366" t="s">
        <v>324</v>
      </c>
      <c r="B115" s="366"/>
      <c r="C115" s="366"/>
      <c r="D115" s="315">
        <v>360879147</v>
      </c>
      <c r="E115" s="315"/>
      <c r="F115" s="299">
        <v>273129570</v>
      </c>
      <c r="G115" s="300"/>
      <c r="H115" s="171"/>
    </row>
    <row r="116" spans="1:8" s="118" customFormat="1" ht="21.75" customHeight="1">
      <c r="A116" s="366" t="s">
        <v>325</v>
      </c>
      <c r="B116" s="366"/>
      <c r="C116" s="366"/>
      <c r="D116" s="172"/>
      <c r="E116" s="173">
        <v>9233200</v>
      </c>
      <c r="F116" s="98"/>
      <c r="G116" s="99"/>
      <c r="H116" s="171"/>
    </row>
    <row r="117" spans="1:8" s="118" customFormat="1" ht="21.75" customHeight="1">
      <c r="A117" s="366" t="s">
        <v>326</v>
      </c>
      <c r="B117" s="366"/>
      <c r="C117" s="366"/>
      <c r="D117" s="315">
        <v>212803424</v>
      </c>
      <c r="E117" s="315"/>
      <c r="F117" s="299">
        <v>156381426</v>
      </c>
      <c r="G117" s="300"/>
      <c r="H117" s="171"/>
    </row>
    <row r="118" spans="1:8" s="118" customFormat="1" ht="21.75" customHeight="1">
      <c r="A118" s="367" t="s">
        <v>327</v>
      </c>
      <c r="B118" s="367"/>
      <c r="C118" s="367"/>
      <c r="D118" s="368">
        <v>75800800</v>
      </c>
      <c r="E118" s="368"/>
      <c r="F118" s="244"/>
      <c r="G118" s="245">
        <v>75800800</v>
      </c>
      <c r="H118" s="171"/>
    </row>
    <row r="119" spans="1:8" s="118" customFormat="1" ht="21.75" customHeight="1">
      <c r="A119" s="369" t="s">
        <v>422</v>
      </c>
      <c r="B119" s="369"/>
      <c r="C119" s="369"/>
      <c r="D119" s="174"/>
      <c r="E119" s="175">
        <v>43813660</v>
      </c>
      <c r="F119" s="174"/>
      <c r="G119" s="175">
        <v>4835499743</v>
      </c>
      <c r="H119" s="171"/>
    </row>
    <row r="120" spans="1:8" s="118" customFormat="1" ht="19.5" customHeight="1">
      <c r="A120" s="176"/>
      <c r="B120" s="176"/>
      <c r="C120" s="176"/>
      <c r="D120" s="177"/>
      <c r="E120" s="177"/>
      <c r="F120" s="177"/>
      <c r="G120" s="177"/>
      <c r="H120" s="171"/>
    </row>
    <row r="121" spans="1:8" s="118" customFormat="1" ht="31.5" customHeight="1">
      <c r="A121" s="321" t="s">
        <v>328</v>
      </c>
      <c r="B121" s="321"/>
      <c r="C121" s="321"/>
      <c r="D121" s="246"/>
      <c r="E121" s="247"/>
      <c r="F121" s="246"/>
      <c r="G121" s="247"/>
      <c r="H121" s="152"/>
    </row>
    <row r="122" spans="1:8" s="118" customFormat="1" ht="33" customHeight="1">
      <c r="A122" s="324" t="s">
        <v>329</v>
      </c>
      <c r="B122" s="325"/>
      <c r="C122" s="326"/>
      <c r="D122" s="299">
        <f>F122</f>
        <v>839119828</v>
      </c>
      <c r="E122" s="300"/>
      <c r="F122" s="299">
        <v>839119828</v>
      </c>
      <c r="G122" s="300"/>
      <c r="H122" s="138"/>
    </row>
    <row r="123" spans="1:8" s="84" customFormat="1" ht="21.75" customHeight="1">
      <c r="A123" s="317" t="s">
        <v>330</v>
      </c>
      <c r="B123" s="318"/>
      <c r="C123" s="160"/>
      <c r="D123" s="370">
        <f>SUM(D122:E122)</f>
        <v>839119828</v>
      </c>
      <c r="E123" s="370"/>
      <c r="F123" s="364">
        <f>SUM(F122:G122)</f>
        <v>839119828</v>
      </c>
      <c r="G123" s="365"/>
      <c r="H123" s="93"/>
    </row>
    <row r="124" spans="1:8" s="84" customFormat="1" ht="21.75" customHeight="1">
      <c r="A124" s="353" t="s">
        <v>331</v>
      </c>
      <c r="B124" s="361"/>
      <c r="C124" s="354"/>
      <c r="D124" s="169"/>
      <c r="E124" s="109"/>
      <c r="F124" s="169"/>
      <c r="G124" s="109"/>
      <c r="H124" s="93"/>
    </row>
    <row r="125" spans="1:8" s="118" customFormat="1" ht="27.75" customHeight="1">
      <c r="A125" s="324" t="s">
        <v>332</v>
      </c>
      <c r="B125" s="325"/>
      <c r="C125" s="326"/>
      <c r="D125" s="313">
        <f>4280835820+450000000</f>
        <v>4730835820</v>
      </c>
      <c r="E125" s="314"/>
      <c r="F125" s="299">
        <v>4730835820</v>
      </c>
      <c r="G125" s="300"/>
      <c r="H125" s="117"/>
    </row>
    <row r="126" spans="1:8" s="118" customFormat="1" ht="29.25" customHeight="1">
      <c r="A126" s="324" t="s">
        <v>333</v>
      </c>
      <c r="B126" s="325"/>
      <c r="C126" s="326"/>
      <c r="D126" s="299">
        <v>120000000</v>
      </c>
      <c r="E126" s="300"/>
      <c r="F126" s="299">
        <v>120000000</v>
      </c>
      <c r="G126" s="300"/>
      <c r="H126" s="117"/>
    </row>
    <row r="127" spans="1:8" s="84" customFormat="1" ht="21.75" customHeight="1">
      <c r="A127" s="329" t="s">
        <v>252</v>
      </c>
      <c r="B127" s="330"/>
      <c r="C127" s="163"/>
      <c r="D127" s="304">
        <f>SUM(D125:E126)</f>
        <v>4850835820</v>
      </c>
      <c r="E127" s="305"/>
      <c r="F127" s="304">
        <f>SUM(F125:G126)</f>
        <v>4850835820</v>
      </c>
      <c r="G127" s="305"/>
      <c r="H127" s="93"/>
    </row>
    <row r="128" spans="1:8" s="84" customFormat="1" ht="21.75" customHeight="1">
      <c r="A128" s="179"/>
      <c r="B128" s="180"/>
      <c r="C128" s="168"/>
      <c r="D128" s="111"/>
      <c r="E128" s="111"/>
      <c r="F128" s="112"/>
      <c r="G128" s="112"/>
      <c r="H128" s="93"/>
    </row>
    <row r="129" spans="1:8" s="84" customFormat="1" ht="21.75" customHeight="1">
      <c r="A129" s="290" t="s">
        <v>334</v>
      </c>
      <c r="B129" s="291"/>
      <c r="C129" s="292"/>
      <c r="D129" s="371" t="s">
        <v>7</v>
      </c>
      <c r="E129" s="371"/>
      <c r="F129" s="371" t="s">
        <v>335</v>
      </c>
      <c r="G129" s="371"/>
      <c r="H129" s="93"/>
    </row>
    <row r="130" spans="1:7" ht="21.75" customHeight="1">
      <c r="A130" s="372" t="s">
        <v>336</v>
      </c>
      <c r="B130" s="373"/>
      <c r="C130" s="374"/>
      <c r="D130" s="315">
        <v>931981305</v>
      </c>
      <c r="E130" s="315"/>
      <c r="F130" s="315">
        <v>490592892</v>
      </c>
      <c r="G130" s="315"/>
    </row>
    <row r="131" spans="1:8" ht="21.75" customHeight="1">
      <c r="A131" s="324" t="s">
        <v>337</v>
      </c>
      <c r="B131" s="325"/>
      <c r="C131" s="326"/>
      <c r="D131" s="315">
        <f>D133+D134+D135+D136</f>
        <v>15338367237</v>
      </c>
      <c r="E131" s="315"/>
      <c r="F131" s="315">
        <v>16105043540</v>
      </c>
      <c r="G131" s="315"/>
      <c r="H131" s="148"/>
    </row>
    <row r="132" spans="1:8" ht="21.75" customHeight="1">
      <c r="A132" s="375" t="s">
        <v>338</v>
      </c>
      <c r="B132" s="376"/>
      <c r="C132" s="377"/>
      <c r="D132" s="378"/>
      <c r="E132" s="378"/>
      <c r="F132" s="378"/>
      <c r="G132" s="378"/>
      <c r="H132" s="148"/>
    </row>
    <row r="133" spans="1:8" ht="28.5" customHeight="1">
      <c r="A133" s="375" t="s">
        <v>339</v>
      </c>
      <c r="B133" s="376"/>
      <c r="C133" s="377"/>
      <c r="D133" s="378">
        <f>F133</f>
        <v>3911834400</v>
      </c>
      <c r="E133" s="378"/>
      <c r="F133" s="378">
        <v>3911834400</v>
      </c>
      <c r="G133" s="378"/>
      <c r="H133" s="181"/>
    </row>
    <row r="134" spans="1:8" ht="21.75" customHeight="1">
      <c r="A134" s="375" t="s">
        <v>340</v>
      </c>
      <c r="B134" s="376"/>
      <c r="C134" s="377"/>
      <c r="D134" s="378">
        <v>354055160</v>
      </c>
      <c r="E134" s="378"/>
      <c r="F134" s="378">
        <v>354055160</v>
      </c>
      <c r="G134" s="378"/>
      <c r="H134" s="181"/>
    </row>
    <row r="135" spans="1:8" ht="21.75" customHeight="1">
      <c r="A135" s="375" t="s">
        <v>341</v>
      </c>
      <c r="B135" s="376"/>
      <c r="C135" s="377"/>
      <c r="D135" s="378">
        <v>8600000000</v>
      </c>
      <c r="E135" s="378"/>
      <c r="F135" s="378">
        <v>9250000000</v>
      </c>
      <c r="G135" s="378"/>
      <c r="H135" s="181"/>
    </row>
    <row r="136" spans="1:8" ht="21.75" customHeight="1">
      <c r="A136" s="375" t="s">
        <v>342</v>
      </c>
      <c r="B136" s="376"/>
      <c r="C136" s="377"/>
      <c r="D136" s="378">
        <v>2472477677</v>
      </c>
      <c r="E136" s="378"/>
      <c r="F136" s="378">
        <v>2589153980</v>
      </c>
      <c r="G136" s="378"/>
      <c r="H136" s="148">
        <v>16270348542</v>
      </c>
    </row>
    <row r="137" spans="1:8" ht="21.75" customHeight="1">
      <c r="A137" s="182"/>
      <c r="B137" s="379" t="s">
        <v>343</v>
      </c>
      <c r="C137" s="380"/>
      <c r="D137" s="331">
        <f>D130+D131</f>
        <v>16270348542</v>
      </c>
      <c r="E137" s="331"/>
      <c r="F137" s="331">
        <f>F130+F131</f>
        <v>16595636432</v>
      </c>
      <c r="G137" s="331"/>
      <c r="H137" s="148"/>
    </row>
    <row r="138" spans="1:8" s="84" customFormat="1" ht="31.5" customHeight="1">
      <c r="A138" s="321" t="s">
        <v>344</v>
      </c>
      <c r="B138" s="321"/>
      <c r="C138" s="183" t="s">
        <v>345</v>
      </c>
      <c r="D138" s="183" t="s">
        <v>346</v>
      </c>
      <c r="E138" s="178" t="s">
        <v>347</v>
      </c>
      <c r="F138" s="381" t="s">
        <v>348</v>
      </c>
      <c r="G138" s="381"/>
      <c r="H138" s="152">
        <f>H136-D130-D133-D134-D135</f>
        <v>2472477677</v>
      </c>
    </row>
    <row r="139" spans="1:7" ht="30" customHeight="1">
      <c r="A139" s="298" t="s">
        <v>349</v>
      </c>
      <c r="B139" s="298"/>
      <c r="C139" s="32">
        <v>60347000000</v>
      </c>
      <c r="D139" s="32"/>
      <c r="E139" s="32"/>
      <c r="F139" s="315">
        <f>C139</f>
        <v>60347000000</v>
      </c>
      <c r="G139" s="315"/>
    </row>
    <row r="140" spans="1:8" s="186" customFormat="1" ht="21.75" customHeight="1">
      <c r="A140" s="366" t="s">
        <v>350</v>
      </c>
      <c r="B140" s="366"/>
      <c r="C140" s="32">
        <v>16075321615</v>
      </c>
      <c r="D140" s="32"/>
      <c r="E140" s="184"/>
      <c r="F140" s="299">
        <f>C140+D140</f>
        <v>16075321615</v>
      </c>
      <c r="G140" s="300"/>
      <c r="H140" s="185"/>
    </row>
    <row r="141" spans="1:8" s="186" customFormat="1" ht="21.75" customHeight="1">
      <c r="A141" s="366" t="s">
        <v>351</v>
      </c>
      <c r="B141" s="366"/>
      <c r="C141" s="77">
        <v>-6644838836</v>
      </c>
      <c r="D141" s="184"/>
      <c r="E141" s="77"/>
      <c r="F141" s="382">
        <f>C141+D141-E141</f>
        <v>-6644838836</v>
      </c>
      <c r="G141" s="383"/>
      <c r="H141" s="185"/>
    </row>
    <row r="142" spans="1:8" s="84" customFormat="1" ht="21.75" customHeight="1">
      <c r="A142" s="366" t="s">
        <v>352</v>
      </c>
      <c r="B142" s="366"/>
      <c r="C142" s="32">
        <v>11374860593</v>
      </c>
      <c r="D142" s="187"/>
      <c r="E142" s="187"/>
      <c r="F142" s="299">
        <f>C142</f>
        <v>11374860593</v>
      </c>
      <c r="G142" s="300"/>
      <c r="H142" s="93"/>
    </row>
    <row r="143" spans="1:8" s="84" customFormat="1" ht="21.75" customHeight="1">
      <c r="A143" s="366" t="s">
        <v>353</v>
      </c>
      <c r="B143" s="366"/>
      <c r="C143" s="32">
        <v>2025846951</v>
      </c>
      <c r="D143" s="187"/>
      <c r="E143" s="187"/>
      <c r="F143" s="299">
        <f>C143</f>
        <v>2025846951</v>
      </c>
      <c r="G143" s="300"/>
      <c r="H143" s="93"/>
    </row>
    <row r="144" spans="1:8" ht="30.75" customHeight="1">
      <c r="A144" s="306" t="s">
        <v>354</v>
      </c>
      <c r="B144" s="308"/>
      <c r="C144" s="77">
        <f>0-9066025501</f>
        <v>-9066025501</v>
      </c>
      <c r="D144" s="188"/>
      <c r="E144" s="77">
        <f>5865672861-61421</f>
        <v>5865611440</v>
      </c>
      <c r="F144" s="382">
        <f>C144-E144</f>
        <v>-14931636941</v>
      </c>
      <c r="G144" s="383"/>
      <c r="H144" s="189">
        <v>5865611440</v>
      </c>
    </row>
    <row r="145" spans="1:8" ht="21.75" customHeight="1">
      <c r="A145" s="386" t="s">
        <v>252</v>
      </c>
      <c r="B145" s="386"/>
      <c r="C145" s="190">
        <f>SUM(C139:C144)</f>
        <v>74112164822</v>
      </c>
      <c r="D145" s="191">
        <f>SUM(D139:D144)</f>
        <v>0</v>
      </c>
      <c r="E145" s="192">
        <f>E144</f>
        <v>5865611440</v>
      </c>
      <c r="F145" s="304">
        <f>SUM(F139:F144)</f>
        <v>68246553382</v>
      </c>
      <c r="G145" s="305"/>
      <c r="H145" s="189">
        <v>5865619387</v>
      </c>
    </row>
    <row r="146" spans="1:8" ht="21.75" customHeight="1">
      <c r="A146" s="349" t="s">
        <v>355</v>
      </c>
      <c r="B146" s="349"/>
      <c r="C146" s="349"/>
      <c r="D146" s="152"/>
      <c r="E146" s="152"/>
      <c r="F146" s="111"/>
      <c r="G146" s="111"/>
      <c r="H146" s="189">
        <f>H145-H144</f>
        <v>7947</v>
      </c>
    </row>
    <row r="147" spans="1:8" s="84" customFormat="1" ht="21.75" customHeight="1">
      <c r="A147" s="384" t="s">
        <v>423</v>
      </c>
      <c r="B147" s="384"/>
      <c r="C147" s="384"/>
      <c r="D147" s="384"/>
      <c r="E147" s="384"/>
      <c r="F147" s="384"/>
      <c r="G147" s="384"/>
      <c r="H147" s="93"/>
    </row>
    <row r="148" spans="1:8" s="84" customFormat="1" ht="21.75" customHeight="1">
      <c r="A148" s="263" t="s">
        <v>356</v>
      </c>
      <c r="B148" s="263"/>
      <c r="C148" s="385" t="s">
        <v>357</v>
      </c>
      <c r="D148" s="385"/>
      <c r="E148" s="385"/>
      <c r="F148" s="263" t="s">
        <v>158</v>
      </c>
      <c r="G148" s="263"/>
      <c r="H148" s="93"/>
    </row>
    <row r="149" spans="3:8" s="84" customFormat="1" ht="21.75" customHeight="1">
      <c r="C149" s="193"/>
      <c r="D149" s="193"/>
      <c r="E149" s="194"/>
      <c r="H149" s="93"/>
    </row>
    <row r="150" spans="3:8" s="84" customFormat="1" ht="21.75" customHeight="1">
      <c r="C150" s="193"/>
      <c r="D150" s="193"/>
      <c r="E150" s="194"/>
      <c r="H150" s="93"/>
    </row>
    <row r="151" spans="4:8" s="84" customFormat="1" ht="21.75" customHeight="1">
      <c r="D151" s="193"/>
      <c r="E151" s="194"/>
      <c r="F151" s="193"/>
      <c r="G151" s="193"/>
      <c r="H151" s="93"/>
    </row>
    <row r="152" spans="1:8" s="84" customFormat="1" ht="12" customHeight="1">
      <c r="A152" s="263" t="s">
        <v>358</v>
      </c>
      <c r="B152" s="263"/>
      <c r="C152" s="263" t="s">
        <v>359</v>
      </c>
      <c r="D152" s="263"/>
      <c r="E152" s="263"/>
      <c r="F152" s="263" t="s">
        <v>160</v>
      </c>
      <c r="G152" s="263"/>
      <c r="H152" s="93"/>
    </row>
  </sheetData>
  <sheetProtection/>
  <mergeCells count="261">
    <mergeCell ref="F115:G115"/>
    <mergeCell ref="F117:G117"/>
    <mergeCell ref="A146:C146"/>
    <mergeCell ref="A147:G147"/>
    <mergeCell ref="A148:B148"/>
    <mergeCell ref="C148:E148"/>
    <mergeCell ref="F148:G148"/>
    <mergeCell ref="A144:B144"/>
    <mergeCell ref="F144:G144"/>
    <mergeCell ref="A145:B145"/>
    <mergeCell ref="F145:G145"/>
    <mergeCell ref="A152:B152"/>
    <mergeCell ref="C152:E152"/>
    <mergeCell ref="F152:G152"/>
    <mergeCell ref="A141:B141"/>
    <mergeCell ref="F141:G141"/>
    <mergeCell ref="A142:B142"/>
    <mergeCell ref="F142:G142"/>
    <mergeCell ref="A143:B143"/>
    <mergeCell ref="F143:G143"/>
    <mergeCell ref="A138:B138"/>
    <mergeCell ref="F138:G138"/>
    <mergeCell ref="A139:B139"/>
    <mergeCell ref="F139:G139"/>
    <mergeCell ref="A140:B140"/>
    <mergeCell ref="F140:G140"/>
    <mergeCell ref="A136:C136"/>
    <mergeCell ref="D136:E136"/>
    <mergeCell ref="F136:G136"/>
    <mergeCell ref="B137:C137"/>
    <mergeCell ref="D137:E137"/>
    <mergeCell ref="F137:G137"/>
    <mergeCell ref="A134:C134"/>
    <mergeCell ref="D134:E134"/>
    <mergeCell ref="F134:G134"/>
    <mergeCell ref="A135:C135"/>
    <mergeCell ref="D135:E135"/>
    <mergeCell ref="F135:G135"/>
    <mergeCell ref="A132:C132"/>
    <mergeCell ref="D132:E132"/>
    <mergeCell ref="F132:G132"/>
    <mergeCell ref="A133:C133"/>
    <mergeCell ref="D133:E133"/>
    <mergeCell ref="F133:G133"/>
    <mergeCell ref="A130:C130"/>
    <mergeCell ref="D130:E130"/>
    <mergeCell ref="F130:G130"/>
    <mergeCell ref="A131:C131"/>
    <mergeCell ref="D131:E131"/>
    <mergeCell ref="F131:G131"/>
    <mergeCell ref="A127:B127"/>
    <mergeCell ref="D127:E127"/>
    <mergeCell ref="F127:G127"/>
    <mergeCell ref="A129:C129"/>
    <mergeCell ref="D129:E129"/>
    <mergeCell ref="F129:G129"/>
    <mergeCell ref="A124:C124"/>
    <mergeCell ref="A125:C125"/>
    <mergeCell ref="D125:E125"/>
    <mergeCell ref="F125:G125"/>
    <mergeCell ref="A126:C126"/>
    <mergeCell ref="D126:E126"/>
    <mergeCell ref="F126:G126"/>
    <mergeCell ref="A121:C121"/>
    <mergeCell ref="A122:C122"/>
    <mergeCell ref="D122:E122"/>
    <mergeCell ref="F122:G122"/>
    <mergeCell ref="A123:B123"/>
    <mergeCell ref="D123:E123"/>
    <mergeCell ref="F123:G123"/>
    <mergeCell ref="A118:C118"/>
    <mergeCell ref="D118:E118"/>
    <mergeCell ref="A119:C119"/>
    <mergeCell ref="A115:C115"/>
    <mergeCell ref="D115:E115"/>
    <mergeCell ref="A116:C116"/>
    <mergeCell ref="A117:C117"/>
    <mergeCell ref="D117:E117"/>
    <mergeCell ref="A113:C113"/>
    <mergeCell ref="D113:E113"/>
    <mergeCell ref="F113:G113"/>
    <mergeCell ref="A114:C114"/>
    <mergeCell ref="D114:E114"/>
    <mergeCell ref="F114:G114"/>
    <mergeCell ref="A111:C111"/>
    <mergeCell ref="D111:E111"/>
    <mergeCell ref="F111:G111"/>
    <mergeCell ref="A112:C112"/>
    <mergeCell ref="D112:E112"/>
    <mergeCell ref="F112:G112"/>
    <mergeCell ref="A109:C109"/>
    <mergeCell ref="D109:E109"/>
    <mergeCell ref="F109:G109"/>
    <mergeCell ref="A110:C110"/>
    <mergeCell ref="D110:E110"/>
    <mergeCell ref="F110:G110"/>
    <mergeCell ref="A107:C107"/>
    <mergeCell ref="D107:E107"/>
    <mergeCell ref="F107:G107"/>
    <mergeCell ref="A108:C108"/>
    <mergeCell ref="D108:E108"/>
    <mergeCell ref="F108:G108"/>
    <mergeCell ref="A105:C105"/>
    <mergeCell ref="D105:E105"/>
    <mergeCell ref="F105:G105"/>
    <mergeCell ref="A106:C106"/>
    <mergeCell ref="D106:E106"/>
    <mergeCell ref="F106:G106"/>
    <mergeCell ref="A102:C102"/>
    <mergeCell ref="D102:E102"/>
    <mergeCell ref="F102:G102"/>
    <mergeCell ref="A104:C104"/>
    <mergeCell ref="D104:E104"/>
    <mergeCell ref="F104:G104"/>
    <mergeCell ref="A98:B98"/>
    <mergeCell ref="E98:F98"/>
    <mergeCell ref="A99:B99"/>
    <mergeCell ref="E99:F99"/>
    <mergeCell ref="A101:C101"/>
    <mergeCell ref="D101:E101"/>
    <mergeCell ref="F101:G101"/>
    <mergeCell ref="A95:B95"/>
    <mergeCell ref="E95:F95"/>
    <mergeCell ref="A96:B96"/>
    <mergeCell ref="E96:F96"/>
    <mergeCell ref="A97:B97"/>
    <mergeCell ref="E97:F97"/>
    <mergeCell ref="A91:B91"/>
    <mergeCell ref="E91:F91"/>
    <mergeCell ref="A92:B92"/>
    <mergeCell ref="A93:B93"/>
    <mergeCell ref="E93:F93"/>
    <mergeCell ref="A94:G94"/>
    <mergeCell ref="A87:G87"/>
    <mergeCell ref="A88:D88"/>
    <mergeCell ref="A89:B89"/>
    <mergeCell ref="E89:F89"/>
    <mergeCell ref="A90:B90"/>
    <mergeCell ref="E90:F90"/>
    <mergeCell ref="A66:B66"/>
    <mergeCell ref="D66:E66"/>
    <mergeCell ref="F66:G66"/>
    <mergeCell ref="A67:E67"/>
    <mergeCell ref="A69:D69"/>
    <mergeCell ref="A77:C77"/>
    <mergeCell ref="A64:C64"/>
    <mergeCell ref="D64:E64"/>
    <mergeCell ref="F64:G64"/>
    <mergeCell ref="A65:C65"/>
    <mergeCell ref="D65:E65"/>
    <mergeCell ref="F65:G65"/>
    <mergeCell ref="A61:B61"/>
    <mergeCell ref="D61:E61"/>
    <mergeCell ref="F61:G61"/>
    <mergeCell ref="A63:C63"/>
    <mergeCell ref="D63:E63"/>
    <mergeCell ref="F63:G63"/>
    <mergeCell ref="A59:C59"/>
    <mergeCell ref="D59:E59"/>
    <mergeCell ref="F59:G59"/>
    <mergeCell ref="A60:C60"/>
    <mergeCell ref="D60:E60"/>
    <mergeCell ref="F60:G60"/>
    <mergeCell ref="A56:B56"/>
    <mergeCell ref="D56:E56"/>
    <mergeCell ref="F56:G56"/>
    <mergeCell ref="A57:C57"/>
    <mergeCell ref="D57:E57"/>
    <mergeCell ref="F57:G57"/>
    <mergeCell ref="A54:C54"/>
    <mergeCell ref="D54:E54"/>
    <mergeCell ref="F54:G54"/>
    <mergeCell ref="A55:C55"/>
    <mergeCell ref="D55:E55"/>
    <mergeCell ref="F55:G55"/>
    <mergeCell ref="A52:C52"/>
    <mergeCell ref="D52:E52"/>
    <mergeCell ref="F52:G52"/>
    <mergeCell ref="A53:C53"/>
    <mergeCell ref="D53:E53"/>
    <mergeCell ref="F53:G53"/>
    <mergeCell ref="A50:C50"/>
    <mergeCell ref="D50:E50"/>
    <mergeCell ref="F50:G50"/>
    <mergeCell ref="A51:C51"/>
    <mergeCell ref="D51:E51"/>
    <mergeCell ref="F51:G51"/>
    <mergeCell ref="H46:I46"/>
    <mergeCell ref="A47:B47"/>
    <mergeCell ref="D47:E47"/>
    <mergeCell ref="F47:G47"/>
    <mergeCell ref="A49:B49"/>
    <mergeCell ref="D49:E49"/>
    <mergeCell ref="F49:G49"/>
    <mergeCell ref="A45:C45"/>
    <mergeCell ref="D45:E45"/>
    <mergeCell ref="F45:G45"/>
    <mergeCell ref="A46:C46"/>
    <mergeCell ref="D46:E46"/>
    <mergeCell ref="F46:G46"/>
    <mergeCell ref="A43:C43"/>
    <mergeCell ref="D43:E43"/>
    <mergeCell ref="F43:G43"/>
    <mergeCell ref="A44:C44"/>
    <mergeCell ref="D44:E44"/>
    <mergeCell ref="F44:G44"/>
    <mergeCell ref="A41:C41"/>
    <mergeCell ref="D41:E41"/>
    <mergeCell ref="F41:G41"/>
    <mergeCell ref="A42:C42"/>
    <mergeCell ref="D42:E42"/>
    <mergeCell ref="F42:G42"/>
    <mergeCell ref="A38:C38"/>
    <mergeCell ref="D38:E38"/>
    <mergeCell ref="F38:G38"/>
    <mergeCell ref="A39:C39"/>
    <mergeCell ref="D39:E39"/>
    <mergeCell ref="F39:G39"/>
    <mergeCell ref="A36:B36"/>
    <mergeCell ref="D36:E36"/>
    <mergeCell ref="F36:G36"/>
    <mergeCell ref="A37:C37"/>
    <mergeCell ref="D37:E37"/>
    <mergeCell ref="F37:G37"/>
    <mergeCell ref="A31:G31"/>
    <mergeCell ref="A32:G32"/>
    <mergeCell ref="A33:G33"/>
    <mergeCell ref="D34:G34"/>
    <mergeCell ref="A35:C35"/>
    <mergeCell ref="D35:E35"/>
    <mergeCell ref="F35:G35"/>
    <mergeCell ref="A25:G25"/>
    <mergeCell ref="A26:G26"/>
    <mergeCell ref="A27:E27"/>
    <mergeCell ref="A28:G28"/>
    <mergeCell ref="A29:E29"/>
    <mergeCell ref="A30:G30"/>
    <mergeCell ref="A19:E19"/>
    <mergeCell ref="A20:G20"/>
    <mergeCell ref="A21:G21"/>
    <mergeCell ref="A22:G22"/>
    <mergeCell ref="A23:G23"/>
    <mergeCell ref="A24:E24"/>
    <mergeCell ref="A13:G13"/>
    <mergeCell ref="A14:G14"/>
    <mergeCell ref="A15:E15"/>
    <mergeCell ref="A16:E16"/>
    <mergeCell ref="A17:G17"/>
    <mergeCell ref="A18:G18"/>
    <mergeCell ref="A7:G7"/>
    <mergeCell ref="A8:G8"/>
    <mergeCell ref="A9:G9"/>
    <mergeCell ref="A10:G10"/>
    <mergeCell ref="A11:G11"/>
    <mergeCell ref="A12:E12"/>
    <mergeCell ref="A1:G1"/>
    <mergeCell ref="A2:D2"/>
    <mergeCell ref="A3:G3"/>
    <mergeCell ref="A4:G4"/>
    <mergeCell ref="A5:E5"/>
    <mergeCell ref="A6:G6"/>
  </mergeCells>
  <printOptions/>
  <pageMargins left="0.62" right="0.32" top="0.53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Khoang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Home</cp:lastModifiedBy>
  <cp:lastPrinted>2013-05-08T07:54:11Z</cp:lastPrinted>
  <dcterms:created xsi:type="dcterms:W3CDTF">2013-05-07T02:06:46Z</dcterms:created>
  <dcterms:modified xsi:type="dcterms:W3CDTF">2013-05-22T09:20:20Z</dcterms:modified>
  <cp:category/>
  <cp:version/>
  <cp:contentType/>
  <cp:contentStatus/>
</cp:coreProperties>
</file>